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firstSheet="6" activeTab="6"/>
  </bookViews>
  <sheets>
    <sheet name="materiales" sheetId="1" state="hidden" r:id="rId1"/>
    <sheet name="mano de obra" sheetId="2" state="hidden" r:id="rId2"/>
    <sheet name="items de calculo" sheetId="3" state="hidden" r:id="rId3"/>
    <sheet name="calculo" sheetId="4" state="hidden" r:id="rId4"/>
    <sheet name="calculo56" sheetId="5" state="hidden" r:id="rId5"/>
    <sheet name="calculo68" sheetId="6" state="hidden" r:id="rId6"/>
    <sheet name="Tipo aporte" sheetId="7" r:id="rId7"/>
  </sheets>
  <definedNames>
    <definedName name="_xlnm.Print_Area" localSheetId="6">'Tipo aporte'!$A:$IV</definedName>
  </definedNames>
  <calcPr fullCalcOnLoad="1"/>
</workbook>
</file>

<file path=xl/sharedStrings.xml><?xml version="1.0" encoding="utf-8"?>
<sst xmlns="http://schemas.openxmlformats.org/spreadsheetml/2006/main" count="2597" uniqueCount="394">
  <si>
    <t>m2</t>
  </si>
  <si>
    <t>m3</t>
  </si>
  <si>
    <t>Kg</t>
  </si>
  <si>
    <t>Medianería</t>
  </si>
  <si>
    <t>- ladrillo de campo</t>
  </si>
  <si>
    <t>- ladrillo de prensa</t>
  </si>
  <si>
    <t>- cemento portland</t>
  </si>
  <si>
    <t>- mezcla gruesa</t>
  </si>
  <si>
    <t>- ticholos</t>
  </si>
  <si>
    <t>- piedra bruta</t>
  </si>
  <si>
    <t>- pedregullo</t>
  </si>
  <si>
    <t>- arena</t>
  </si>
  <si>
    <t>- madera</t>
  </si>
  <si>
    <t>- clavos</t>
  </si>
  <si>
    <t>-Oficial albañil</t>
  </si>
  <si>
    <t>-Peón práctico</t>
  </si>
  <si>
    <t>- Utilidad y G.G. (contrato)</t>
  </si>
  <si>
    <t>- Administración y G.G. (administración)</t>
  </si>
  <si>
    <t>- COFIS</t>
  </si>
  <si>
    <t>- IVA</t>
  </si>
  <si>
    <t>- Leyes sociales</t>
  </si>
  <si>
    <t>- Honorarios profesionales</t>
  </si>
  <si>
    <t>$</t>
  </si>
  <si>
    <t xml:space="preserve">A) OBRAS POR EMPRESA : </t>
  </si>
  <si>
    <t>Valores a ENERO del 2002</t>
  </si>
  <si>
    <t>1) MUROS DE LADRILLO</t>
  </si>
  <si>
    <t>Valor de 1 m2.</t>
  </si>
  <si>
    <t>1.1 Muros de ladrillo:</t>
  </si>
  <si>
    <t>e = 25 cm.</t>
  </si>
  <si>
    <t>Unidad</t>
  </si>
  <si>
    <t>Cantidad</t>
  </si>
  <si>
    <t>De Prensa</t>
  </si>
  <si>
    <t>De Campo</t>
  </si>
  <si>
    <t>Precio unitario</t>
  </si>
  <si>
    <t>Monto</t>
  </si>
  <si>
    <t>Ladrillos</t>
  </si>
  <si>
    <t>Mezcla Gruesa</t>
  </si>
  <si>
    <t>Subtotal 1</t>
  </si>
  <si>
    <t>Oficial albañil</t>
  </si>
  <si>
    <t>Peón practico</t>
  </si>
  <si>
    <t>Subtotal 2</t>
  </si>
  <si>
    <t>Subtotal 3</t>
  </si>
  <si>
    <t>(1 + 2)</t>
  </si>
  <si>
    <t>Utilidad y G.Genrales</t>
  </si>
  <si>
    <t>Subtotal 4</t>
  </si>
  <si>
    <t>Subtotal 5</t>
  </si>
  <si>
    <t>(3 + 4)</t>
  </si>
  <si>
    <t>COFIS</t>
  </si>
  <si>
    <t>Subtotal 6</t>
  </si>
  <si>
    <t>(5 + COF)</t>
  </si>
  <si>
    <t>IVA</t>
  </si>
  <si>
    <t>LEYES SOCIALES</t>
  </si>
  <si>
    <t>Subtotal 7</t>
  </si>
  <si>
    <t>Honorarios</t>
  </si>
  <si>
    <t>IVA Honr.</t>
  </si>
  <si>
    <t>Costo final</t>
  </si>
  <si>
    <t>C/U</t>
  </si>
  <si>
    <t>hora</t>
  </si>
  <si>
    <t>%</t>
  </si>
  <si>
    <t>Cemento Portland</t>
  </si>
  <si>
    <t>0.7 x 0.03</t>
  </si>
  <si>
    <t>e = 12 cm.</t>
  </si>
  <si>
    <t>Una cara vista</t>
  </si>
  <si>
    <t>1.2 Muros de ladrillo:</t>
  </si>
  <si>
    <t>1.3 Muros de ladrillo:</t>
  </si>
  <si>
    <t>2.1 Muros de Ticholo</t>
  </si>
  <si>
    <t>12 x 25 x 25</t>
  </si>
  <si>
    <t>1) MUROS DE TICHOLO:</t>
  </si>
  <si>
    <t>e = 12 cm</t>
  </si>
  <si>
    <t>e = 25</t>
  </si>
  <si>
    <t>1) ELEVACIÓN DE MUROS</t>
  </si>
  <si>
    <t>Valor de 1 m3.</t>
  </si>
  <si>
    <t>3.1 De 6 a 15m de altura</t>
  </si>
  <si>
    <t>3.1 De 15 a 30m de altura</t>
  </si>
  <si>
    <t>Peón Práctico</t>
  </si>
  <si>
    <t>Utilidad y G.G.</t>
  </si>
  <si>
    <t>(1+COFIS)</t>
  </si>
  <si>
    <t>Leyes sociales</t>
  </si>
  <si>
    <t>IVA Honorarios</t>
  </si>
  <si>
    <t>4) ANDAMIOS Y PROTECCIONES</t>
  </si>
  <si>
    <t>Valor de 1 m2 DE 6 A 30 m de altura.</t>
  </si>
  <si>
    <t>4.1 ANDAMIOS</t>
  </si>
  <si>
    <t>4.2 PROTECCIONES</t>
  </si>
  <si>
    <t>Of.Albañil</t>
  </si>
  <si>
    <t>Peón práctico</t>
  </si>
  <si>
    <t>LEYES SOC.</t>
  </si>
  <si>
    <t>(1+utilidades)</t>
  </si>
  <si>
    <t>4) CIMIENTO CORRIDO DE H CICLÓPEO</t>
  </si>
  <si>
    <t>Valor de 1 m lineal de 0.40 x 1.00 =0.4 m3.</t>
  </si>
  <si>
    <t>Piedra</t>
  </si>
  <si>
    <t>Pedregullo</t>
  </si>
  <si>
    <t>Arena</t>
  </si>
  <si>
    <t>Madera</t>
  </si>
  <si>
    <t>Clavos</t>
  </si>
  <si>
    <t xml:space="preserve">pie </t>
  </si>
  <si>
    <t>(1+2)</t>
  </si>
  <si>
    <t>Utilidad</t>
  </si>
  <si>
    <t>IVA honorarios</t>
  </si>
  <si>
    <t>(4 + COF)</t>
  </si>
  <si>
    <t xml:space="preserve">B) OBRAS POR ADMINISTRACIÓN: </t>
  </si>
  <si>
    <t>0.7 X 0.03</t>
  </si>
  <si>
    <t>(1 + COFIS)</t>
  </si>
  <si>
    <t>(2+IVA)</t>
  </si>
  <si>
    <t xml:space="preserve">hora </t>
  </si>
  <si>
    <t>Adm. Y G.Gen.</t>
  </si>
  <si>
    <t>(6 + IVA)</t>
  </si>
  <si>
    <t>Leyes Sociales</t>
  </si>
  <si>
    <t>Subtotal 8</t>
  </si>
  <si>
    <t>(5 + 7 + LS)</t>
  </si>
  <si>
    <t>e = 12 cm una cara vista</t>
  </si>
  <si>
    <t>2) MURO DE TICHOLO:</t>
  </si>
  <si>
    <t>Valor de 1m2</t>
  </si>
  <si>
    <t>2.1 MURO DE TICHOLO</t>
  </si>
  <si>
    <t xml:space="preserve">e = 12 cm </t>
  </si>
  <si>
    <t xml:space="preserve">e = 25 cm </t>
  </si>
  <si>
    <t>3) ELEVACIÓN DE MATERIALES</t>
  </si>
  <si>
    <t>Valor de 1m3 (Obras POR ADMINISTRACIÓN)</t>
  </si>
  <si>
    <t>3.1) De 6 a 15m de altura</t>
  </si>
  <si>
    <t>3.1) De 15 a 30m de altura</t>
  </si>
  <si>
    <t>Administración y GG</t>
  </si>
  <si>
    <t>0.7 x 0.05</t>
  </si>
  <si>
    <t>IVA Adm.</t>
  </si>
  <si>
    <t>Valor de 1m2 DE 6 A 30 m de altura (Obras POR ADMINISTRACIÓN)</t>
  </si>
  <si>
    <t>4.1) Andamios</t>
  </si>
  <si>
    <t>4.2) Protecciones</t>
  </si>
  <si>
    <t>Conceptos</t>
  </si>
  <si>
    <t>Adm y G.G.</t>
  </si>
  <si>
    <t>( 1+2+IVA+LS)</t>
  </si>
  <si>
    <t>4) Cimiento corr.de hormigón ciclópeo:</t>
  </si>
  <si>
    <t>Valor de 1m lineal de 0.40 x 1.00 =0.4 m3  (Obras POR ADMINISTRACIÓN)</t>
  </si>
  <si>
    <t>pie2</t>
  </si>
  <si>
    <t>Sub total 1</t>
  </si>
  <si>
    <t>Sub total 2</t>
  </si>
  <si>
    <t>IVA Materiales</t>
  </si>
  <si>
    <t>Sub total 3</t>
  </si>
  <si>
    <t>Oficial Albañil</t>
  </si>
  <si>
    <t>Sub total 4</t>
  </si>
  <si>
    <t>Sub total 5</t>
  </si>
  <si>
    <t>Sub total 6</t>
  </si>
  <si>
    <t>Sub total 7</t>
  </si>
  <si>
    <t>(5 + 6 + IVA + LS)</t>
  </si>
  <si>
    <t>Contrato</t>
  </si>
  <si>
    <t>Administración</t>
  </si>
  <si>
    <t xml:space="preserve">  1- Muros de ladrillo de prensa e=25 cm.</t>
  </si>
  <si>
    <t xml:space="preserve">  2- Muros de ladrillo de campo e=25 cm.</t>
  </si>
  <si>
    <t xml:space="preserve">  3- Muros de ladrillo de prensa e=12 cm.</t>
  </si>
  <si>
    <t xml:space="preserve">  4- Muros de ladrillo de campo e=12 cm.</t>
  </si>
  <si>
    <t xml:space="preserve">  5- Muros de ladrillo de prensa una cara vista.</t>
  </si>
  <si>
    <t xml:space="preserve">  6- Muros de ladrillo de campo una cara vista.</t>
  </si>
  <si>
    <t xml:space="preserve">  7-  Muros de ticholos de 12 X 25 X 25 e = 12 cm.</t>
  </si>
  <si>
    <t xml:space="preserve">  8-  Muros de ticholos de 12 X 25 X 25 e = 25 cm.</t>
  </si>
  <si>
    <t xml:space="preserve"> 10- Elevación de materiales de 15 a 30 m de altura.</t>
  </si>
  <si>
    <t xml:space="preserve"> 11- Andamios de 6 a 30 m de altura.</t>
  </si>
  <si>
    <t xml:space="preserve"> 12- Protecciones de 6 a 30 m de altura.</t>
  </si>
  <si>
    <t xml:space="preserve"> 13- Cimiento corrido de Hormigón ciclópeo de 0.40 x 1.00 = 0.4 m3.</t>
  </si>
  <si>
    <t>ml</t>
  </si>
  <si>
    <t xml:space="preserve">  9-  Elevación de materiales de 6 a 15 m de altura.</t>
  </si>
  <si>
    <t xml:space="preserve">Construcción del Uruguay) y SAU (Sociedad de Arquitectos del Uruguay). </t>
  </si>
  <si>
    <t xml:space="preserve">Los precios de los items que intervienen en el calculo son relevados por el INE (Instituto Nacional deEstadistica) en forma mensual para la </t>
  </si>
  <si>
    <t>elaboración del I.C.C. (Indice del Costo de la Construcción).</t>
  </si>
  <si>
    <t>(1) (a) Vigencia General : del 01/10/02 al 31/12/05. Obras activas al 18/09/02, suspendidas al 18/09/02 que se reinicien antes del 31/12/03,  que se inicien antes del 31/12/03.</t>
  </si>
  <si>
    <t xml:space="preserve">(b) Aporte 56% : Cuando se cumpla alguna de estas situaciones : Obras al amparo del régimen de propiedad horizontal, obras de interés turístico nacional, </t>
  </si>
  <si>
    <t>obras propiedad de cooperativas de viviendas.</t>
  </si>
  <si>
    <t>(c) Aporte 68% : Construcción o ampliación de vivienda individual.</t>
  </si>
  <si>
    <t>ESPECIFICOS</t>
  </si>
  <si>
    <t>DENOMINACION</t>
  </si>
  <si>
    <t>UNIDAD_MEDIDA</t>
  </si>
  <si>
    <t>ID_PRODUCTO</t>
  </si>
  <si>
    <t>PRECIOS</t>
  </si>
  <si>
    <t xml:space="preserve">Acero redondo (UNIT34) de 6mm.                                                                                          </t>
  </si>
  <si>
    <t xml:space="preserve">tonelada            </t>
  </si>
  <si>
    <t xml:space="preserve">Acero Retor 40 (Unit145/61) de 8 mm.                                                                                    </t>
  </si>
  <si>
    <t xml:space="preserve">Alambre negro N° 14                                                                                                     </t>
  </si>
  <si>
    <t xml:space="preserve">kg                  </t>
  </si>
  <si>
    <t xml:space="preserve">Bovedilla de hormigón 10 x 40 x 25 - 2 apoyos                                                                           </t>
  </si>
  <si>
    <t xml:space="preserve">m2                  </t>
  </si>
  <si>
    <t xml:space="preserve">Bovedilla de hormigón 15 x 40 x 20 - 2 apoyos                                                                           </t>
  </si>
  <si>
    <t xml:space="preserve">Bovedilla de hormigón 20 x 40 x 20 - 2 apoyos                                                                           </t>
  </si>
  <si>
    <t xml:space="preserve">Madera para encofrado de pino nacional                                                                                  </t>
  </si>
  <si>
    <t xml:space="preserve">mil pies            </t>
  </si>
  <si>
    <t xml:space="preserve">Arena gruesa de Carrasco                                                                                                </t>
  </si>
  <si>
    <t xml:space="preserve">m3                  </t>
  </si>
  <si>
    <t xml:space="preserve">Clavos  de  2,   2-1/2,  3  y  4 pulgadas                                                                               </t>
  </si>
  <si>
    <t xml:space="preserve">Pedregullo granítico                                                                                                    </t>
  </si>
  <si>
    <t xml:space="preserve">Pedregullo doble lavado y clasificado                                                                                   </t>
  </si>
  <si>
    <t xml:space="preserve">Piedra Bruta                                                                                                            </t>
  </si>
  <si>
    <t xml:space="preserve">Cemento portland gris  bolsa de 50kg                                                                                    </t>
  </si>
  <si>
    <t xml:space="preserve">bolsa               </t>
  </si>
  <si>
    <t xml:space="preserve">Adoquín de hormigón articulado de 8 cms.                                                                                </t>
  </si>
  <si>
    <t xml:space="preserve">Arena sucia en obra.                                                                                                    </t>
  </si>
  <si>
    <t xml:space="preserve">Azulejos blancos de primera 15.4 X15.4                                                                                  </t>
  </si>
  <si>
    <t xml:space="preserve">Azulejos de color de primera de color oscuro 15x 15 cms                                                                 </t>
  </si>
  <si>
    <t xml:space="preserve">Balai revoque blanco bolsa de 50 kgs                                                                                    </t>
  </si>
  <si>
    <t xml:space="preserve">unidad              </t>
  </si>
  <si>
    <t xml:space="preserve">Baldosa ceramica gres cedro 19 x 19 cm. primera calidad                                                                 </t>
  </si>
  <si>
    <t xml:space="preserve">Baldosa ceramica gres quebracho 19 x 19 cm. primera calidad                                                             </t>
  </si>
  <si>
    <t xml:space="preserve">Baldosa monolitico lavado 40 x 40 cm.                                                                                   </t>
  </si>
  <si>
    <t xml:space="preserve">Baldosa monolitica grano 2-3-4 pulido 20 x 20 cm.  en obra                                                              </t>
  </si>
  <si>
    <t xml:space="preserve">Baldosa portland- vereda gris 20 x 20 cm.                                                                               </t>
  </si>
  <si>
    <t xml:space="preserve">Baldosa portland 20 x 20 cm. lisa de color                                                                              </t>
  </si>
  <si>
    <t xml:space="preserve">Bloque de hormigón común de 12 x 20 x 40 cms                                                                            </t>
  </si>
  <si>
    <t xml:space="preserve">Bloque Modulblock 07 x 19 x 39 cm. (ab. 2 huecos pasantes).                                                             </t>
  </si>
  <si>
    <t xml:space="preserve">Bloque Modulblock 10 x 19 x 39 cm. (ab. 2 huecos pasantes)                                                              </t>
  </si>
  <si>
    <t xml:space="preserve">Bloque Modulblock 15 x 19 X 39 cm. (ab. 2 huecos pasantes).                                                             </t>
  </si>
  <si>
    <t xml:space="preserve">Cemento de albañileria bolsa de 40 kgs.                                                                                 </t>
  </si>
  <si>
    <t xml:space="preserve">Cemento portland blanco ("Cemento Nieve") bolsa de 50 kgs                                                               </t>
  </si>
  <si>
    <t xml:space="preserve">Cesped común en panes, colocado.                                                                                        </t>
  </si>
  <si>
    <t xml:space="preserve">100 m2.             </t>
  </si>
  <si>
    <t xml:space="preserve">Baldosa cerámica  "Lajota" natural, corrugada de 31.3 x 31.3 cm.                                                        </t>
  </si>
  <si>
    <t xml:space="preserve">Chapa aluminio varias aleaciones lisa Grupo 1 1 x700 x2000                                                              </t>
  </si>
  <si>
    <t xml:space="preserve">kg.                 </t>
  </si>
  <si>
    <t xml:space="preserve">Chapa de fibra de  vidrio ondulada 3.60 x 0.65 m. por 1.5 mm.                                                           </t>
  </si>
  <si>
    <t xml:space="preserve">Chapa de fibrocemento 1.22  x 1.10 x 8 mm.                                                                              </t>
  </si>
  <si>
    <t xml:space="preserve">Chapa  de fibrocemento canal 86 de 6 m. x 0.96 x 8 mm.                                                                  </t>
  </si>
  <si>
    <t xml:space="preserve">Chapa de fibrocemento canal 86 de 7.5 x 0.9 x 8 mm.                                                                     </t>
  </si>
  <si>
    <t xml:space="preserve">Chapa de fibrocemento plana 1.22 m. x 1.22 m. x 6 mm.                                                                   </t>
  </si>
  <si>
    <t xml:space="preserve">Chapa hierro galvanizada acanalada N° 24 de 1.83 a 4.57 m                                                               </t>
  </si>
  <si>
    <t xml:space="preserve">Chapa de hierro galvanizada acanalada N° 26 de 1.83 a 4.57 m.                                                           </t>
  </si>
  <si>
    <t xml:space="preserve">Kg.                 </t>
  </si>
  <si>
    <t xml:space="preserve">Emulsión asfáltica para techos                                                                                          </t>
  </si>
  <si>
    <t xml:space="preserve">200  Kg.            </t>
  </si>
  <si>
    <t xml:space="preserve">Placa de polyestireno expandido tipo I (hasta 15 kg) e = 2 cm.                                                          </t>
  </si>
  <si>
    <t xml:space="preserve">Placa de polyestireno expandido tipo II ( 16/20 kg) e = 2 cm.                                                           </t>
  </si>
  <si>
    <t xml:space="preserve">Placa de polyestireno expandido placa autotrabante para azotea.                                                         </t>
  </si>
  <si>
    <t xml:space="preserve">Hidrófugo                                                                                                               </t>
  </si>
  <si>
    <t xml:space="preserve">litro               </t>
  </si>
  <si>
    <t xml:space="preserve">Ladrillo de campo  de primera puesto en obra                                                                            </t>
  </si>
  <si>
    <t xml:space="preserve">millar              </t>
  </si>
  <si>
    <t xml:space="preserve">Ladrillo de prensa  de  primera puesto en obra                                                                          </t>
  </si>
  <si>
    <t xml:space="preserve">Ladrillo refractario 229 x114 x 63mm.                                                                                   </t>
  </si>
  <si>
    <t xml:space="preserve">Ladrillo rejilla 5 x 12 x 25 cms.                                                                                       </t>
  </si>
  <si>
    <t xml:space="preserve">Marmol blanco de 2 cms. de espesor                                                                                      </t>
  </si>
  <si>
    <t xml:space="preserve">Marmol de color de 2 cm. de espesor                                                                                     </t>
  </si>
  <si>
    <t xml:space="preserve">Granito rosado pulido en placas de 2 cms. de espesor                                                                    </t>
  </si>
  <si>
    <t xml:space="preserve">Membrana impermeable PVC para techos y subs.                                                                            </t>
  </si>
  <si>
    <t xml:space="preserve">Membrana plastica asfáltica de 4mm. con lamina de aluminio sin colocar                                                  </t>
  </si>
  <si>
    <t xml:space="preserve">Membrana plastica asfaltica de 4mm. sin aluminio sin colocar                                                            </t>
  </si>
  <si>
    <t xml:space="preserve">Metal desplegado de 70 cm. por 2 m.                                                                                     </t>
  </si>
  <si>
    <t xml:space="preserve">hoja                </t>
  </si>
  <si>
    <t xml:space="preserve">Mezcla  fina por viaje puesto en obra.                                                                                  </t>
  </si>
  <si>
    <t xml:space="preserve">Mezcla gruesa por viaje puesto en obra.                                                                                 </t>
  </si>
  <si>
    <t xml:space="preserve">Parquet eucaliptus engrampado sin colocar                                                                               </t>
  </si>
  <si>
    <t xml:space="preserve">Parquet eucaliptus rojo pegado sin colocar                                                                              </t>
  </si>
  <si>
    <t xml:space="preserve">Teja plana vidriada                                                                                                     </t>
  </si>
  <si>
    <t xml:space="preserve">Tejuela cerámica de prensa                                                                                              </t>
  </si>
  <si>
    <t xml:space="preserve">Ticholo 07 x 25 x 25 cm.                                                                                                </t>
  </si>
  <si>
    <t xml:space="preserve">Ticholo 12 x 17  x 25 cm. block 6 agujeros                                                                              </t>
  </si>
  <si>
    <t xml:space="preserve">Ticholo 12 x 25 x 25 cm. block 10 agujeros                                                                              </t>
  </si>
  <si>
    <t xml:space="preserve">Velo de vidrio en rollo de 42 m. de longitud                                                                            </t>
  </si>
  <si>
    <t xml:space="preserve">Zócalo de madera de pino brasil sin colocar 3.30 m. de 2" (5 cm.)                                                       </t>
  </si>
  <si>
    <t xml:space="preserve">m. l.               </t>
  </si>
  <si>
    <t xml:space="preserve">Zócalo de portland liso o color                                                                                         </t>
  </si>
  <si>
    <t xml:space="preserve">Cedro en tablas canteadas                                                                                               </t>
  </si>
  <si>
    <t xml:space="preserve">Eucaliptus en tablas canteadas                                                                                          </t>
  </si>
  <si>
    <t xml:space="preserve">Lapacho en tablas canteadas                                                                                             </t>
  </si>
  <si>
    <t xml:space="preserve">Pino brasil en tablas canteadas  de primera                                                                             </t>
  </si>
  <si>
    <t xml:space="preserve">Compensado de pino brasil ambas caras de 3 mm. 1.60 x 2.20 m                                                            </t>
  </si>
  <si>
    <t xml:space="preserve">Compensado de pino brasil ambas caras de 4 mm. 1.60 x 2.20 m.                                                           </t>
  </si>
  <si>
    <t xml:space="preserve">Cerradura de pomo nacional                                                                                              </t>
  </si>
  <si>
    <t xml:space="preserve">Cerradura de seguridad doble paleta                                                                                     </t>
  </si>
  <si>
    <t xml:space="preserve">Pomelas de hierro de 95mm.                                                                                              </t>
  </si>
  <si>
    <t xml:space="preserve">Cortina de enrrollar de plastico colocada                                                                               </t>
  </si>
  <si>
    <t xml:space="preserve">Compensado de cedro de 4 mm. x 1.60 x 2.20 m.                                                                           </t>
  </si>
  <si>
    <t xml:space="preserve">Chapa de hierro decapada No 14                                                                                          </t>
  </si>
  <si>
    <t xml:space="preserve">Chapa de hierro decapada No. 18                                                                                         </t>
  </si>
  <si>
    <t xml:space="preserve">Chapa de acero inoxidable calidad 304 No 18                                                                             </t>
  </si>
  <si>
    <t xml:space="preserve">Perfil de doble contacto 33 mm. marco pata  " T "                                                                       </t>
  </si>
  <si>
    <t xml:space="preserve">Perfil simple contacto " T " 32 x 32 x 3 mm.                                                                            </t>
  </si>
  <si>
    <t xml:space="preserve">Perfil normal doble T  IPN 120 mm.                                                                                      </t>
  </si>
  <si>
    <t xml:space="preserve">Kg                  </t>
  </si>
  <si>
    <t xml:space="preserve">Perfil  normal  No. 26 doble T  260 mm.                                                                                 </t>
  </si>
  <si>
    <t xml:space="preserve">Planchuela  de hierro  de  15 x 5 mm.                                                                                   </t>
  </si>
  <si>
    <t xml:space="preserve">Planchuela  de hierro de 25 x 3 mm.                                                                                     </t>
  </si>
  <si>
    <t xml:space="preserve">Bulones de hierro 3/8 x 1.1/4"                                                                                          </t>
  </si>
  <si>
    <t xml:space="preserve">Bulones de  hierro 5/8 x 1.1/2 " (15.9 mm. x 38 mm.)                                                                    </t>
  </si>
  <si>
    <t xml:space="preserve">Perfil extruido basico largo 6800 anodizado natural 10 mc                                                               </t>
  </si>
  <si>
    <t xml:space="preserve">Caño corrugado  flexible  plastico 5/8" ( 16mm.) en rollos de 100 m.                                                    </t>
  </si>
  <si>
    <t xml:space="preserve">Caño corrugado flexible plastico 1" (25mm.) en rollos de 100 m.                                                         </t>
  </si>
  <si>
    <t xml:space="preserve">Caño hierro 3/4" (19mm.) de diámetro                                                                                    </t>
  </si>
  <si>
    <t xml:space="preserve">m.l.                </t>
  </si>
  <si>
    <t xml:space="preserve">Caño plastico luz 5/8" (16mm.) de diametro                                                                              </t>
  </si>
  <si>
    <t xml:space="preserve">Caño  plastico luz 3/4" (19mm.) de diametro                                                                             </t>
  </si>
  <si>
    <t xml:space="preserve">Alambre de cobre desnudo de 2 mm2 de sección 100m.                                                                      </t>
  </si>
  <si>
    <t xml:space="preserve">Conductores de 1 mm2  rollo de 100m.                                                                                    </t>
  </si>
  <si>
    <t xml:space="preserve">Conductores de 2 mm2. rollo de 100 m.                                                                                   </t>
  </si>
  <si>
    <t xml:space="preserve">Conductores de 3 mm2. rollo de 100 m.                                                                                   </t>
  </si>
  <si>
    <t xml:space="preserve">Conductores cable de 35mm2. en rollos de  100 m.                                                                        </t>
  </si>
  <si>
    <t xml:space="preserve">LLave Ticino tripolar con cartucho de 50 amperes                                                                        </t>
  </si>
  <si>
    <t xml:space="preserve">LLave unipolar de embutir                                                                                               </t>
  </si>
  <si>
    <t xml:space="preserve">Caja centro de plástico.                                                                                                </t>
  </si>
  <si>
    <t xml:space="preserve">Interruptor Automático Monofásico de 25 amp.                                                                            </t>
  </si>
  <si>
    <t xml:space="preserve">Canilla de bronce niquelada de 12 mm. para  pared                                                                       </t>
  </si>
  <si>
    <t xml:space="preserve">Tanque Cisterna  fibrocemento de embutir gigante de 14 litros                                                           </t>
  </si>
  <si>
    <t xml:space="preserve">Bidet  blanco de primera calidad                                                                                        </t>
  </si>
  <si>
    <t xml:space="preserve">Lavatorio blanco sin pedestal de primera calidad                                                                        </t>
  </si>
  <si>
    <t xml:space="preserve">Inodoro pedestal  blanco de primera calidad                                                                             </t>
  </si>
  <si>
    <t xml:space="preserve">Caño de hierro fundido de 102 mm. de diametro y 1m. de largo                                                            </t>
  </si>
  <si>
    <t xml:space="preserve">Caño de hiero fundido de 152 mm. de diametro  y 1m. de largo                                                            </t>
  </si>
  <si>
    <t xml:space="preserve">Caño plastico polietileno para agua fria de 25mm. de diametro                                                           </t>
  </si>
  <si>
    <t xml:space="preserve">Caño plastico polietileno para agua fria de 51mm. de diametro                                                           </t>
  </si>
  <si>
    <t xml:space="preserve">Caño galvanizado de 19mm. de diametro (3/4") x 6 m. de largo.                                                           </t>
  </si>
  <si>
    <t xml:space="preserve">Caño galvanizado de 25mm. de diametro (1") x 6 m. de largo.                                                             </t>
  </si>
  <si>
    <t xml:space="preserve">Caño galvanizado de 51mm. de diametro ( 2" ) x 6 m. de largo.                                                           </t>
  </si>
  <si>
    <t xml:space="preserve">Caño de P V C  agua de 13mm. UNIT 215/86                                                                                </t>
  </si>
  <si>
    <t xml:space="preserve">Caño P V C  agua 25mm. UNIT 215/86  (nacional )                                                                         </t>
  </si>
  <si>
    <t xml:space="preserve">Caño P V C  desague  UNIT 206 - 110 mm. de diametro x 3m. de largo                                                      </t>
  </si>
  <si>
    <t xml:space="preserve">Caño de P V C desague UNIT 206 - 50 mm. de diametro x 3 m. de largo.                                                    </t>
  </si>
  <si>
    <t xml:space="preserve">Caño PVC desague UNIT 206 - 100 mm. de diametro x 3 m. de largo.                                                        </t>
  </si>
  <si>
    <t xml:space="preserve">Caño PVC para desague UNIT 206 - 40mm. de diametro x 3m.                                                                </t>
  </si>
  <si>
    <t xml:space="preserve">Caño de fibrocemento de 60mm. de diametro (LIVIANO).                                                                    </t>
  </si>
  <si>
    <t xml:space="preserve">Tirón de plomo de 51mm. de diametro por 2 m. de largo (Ordenanza).                                                      </t>
  </si>
  <si>
    <t xml:space="preserve">Caño de hormigón de 102 mm. de diametro UNIT 16-50 (Ordenanza)                                                          </t>
  </si>
  <si>
    <t xml:space="preserve">Caño de hormigón 152 mm. de diametro  UNIT  16-50 (Ordenanza).                                                          </t>
  </si>
  <si>
    <t xml:space="preserve">Pileta de piso  P.V.C. multiples entradas 15 X 15                                                                       </t>
  </si>
  <si>
    <t xml:space="preserve">Caño de polipropileno UNIT 799 de 25 mm. de diametro ( 1" )                                                             </t>
  </si>
  <si>
    <t xml:space="preserve">Caño de polipropileno UNIT 799 de 51mm. de diametro ( 2" )                                                              </t>
  </si>
  <si>
    <t xml:space="preserve">Tapa para camara de inspección con marco, hormigón 60 x 60                                                              </t>
  </si>
  <si>
    <t xml:space="preserve">Grifería completa para baño.                                                                                            </t>
  </si>
  <si>
    <t xml:space="preserve">Vidrio plano de 3mm. colocado                                                                                           </t>
  </si>
  <si>
    <t xml:space="preserve">Vidrio plano de 4 mm. colocado                                                                                          </t>
  </si>
  <si>
    <t xml:space="preserve">Vidrio plano de 5 mm. colocado                                                                                          </t>
  </si>
  <si>
    <t xml:space="preserve">Cal en pasta bolsa de 15 kgs.                                                                                           </t>
  </si>
  <si>
    <t xml:space="preserve">Pintura epoxi                                                                                                           </t>
  </si>
  <si>
    <t xml:space="preserve">4 litros            </t>
  </si>
  <si>
    <t xml:space="preserve">Fondo blanco para carpinteria                                                                                           </t>
  </si>
  <si>
    <t xml:space="preserve">Antioxido sintetico                                                                                                     </t>
  </si>
  <si>
    <t xml:space="preserve">4 litos             </t>
  </si>
  <si>
    <t xml:space="preserve">Barniz marino                                                                                                           </t>
  </si>
  <si>
    <t xml:space="preserve">3.6 litros          </t>
  </si>
  <si>
    <t xml:space="preserve">Esmalte sintético                                                                                                       </t>
  </si>
  <si>
    <t xml:space="preserve">Pintura acrilica para exteriores                                                                                        </t>
  </si>
  <si>
    <t xml:space="preserve">Pintura cementicia en bolsas de 5 kg.                                                                                   </t>
  </si>
  <si>
    <t xml:space="preserve">Pintura para cielorraso                                                                                                 </t>
  </si>
  <si>
    <t xml:space="preserve">Pintura latex para interiores                                                                                           </t>
  </si>
  <si>
    <t xml:space="preserve">Barniz poliuretánico.                                                                                                   </t>
  </si>
  <si>
    <t xml:space="preserve">Alambre galvanizado n° 12.                                                                                              </t>
  </si>
  <si>
    <t xml:space="preserve">25 kgs              </t>
  </si>
  <si>
    <t xml:space="preserve">Asfalto RC sin envase                                                                                                   </t>
  </si>
  <si>
    <t xml:space="preserve">Balasto natural                                                                                                         </t>
  </si>
  <si>
    <t xml:space="preserve">Barros explosivos hasta 25 mm.                                                                                          </t>
  </si>
  <si>
    <t xml:space="preserve">25 kgs.             </t>
  </si>
  <si>
    <t xml:space="preserve">Barros explosivos de mas de 25mm.                                                                                       </t>
  </si>
  <si>
    <t xml:space="preserve">Caño de hormigón para saneamiento diametro 200 mm. x 1.2m                                                               </t>
  </si>
  <si>
    <t xml:space="preserve">Caño de hormigón para saneamiento diametro 250mm. x 1.2m                                                                </t>
  </si>
  <si>
    <t xml:space="preserve">Caño de hormigón para saneamiento diametro 350mm. x 1.2m.                                                               </t>
  </si>
  <si>
    <t xml:space="preserve">Caño de hormigón para saneamiento diametro 500 mm. x 1.2 m                                                              </t>
  </si>
  <si>
    <t xml:space="preserve">Caño rigido PVC Tipo Antel 8mts. diametro exterior  100 mm. e= 1.9mm.                                                   </t>
  </si>
  <si>
    <t xml:space="preserve">Portland gris a granel en planta                                                                                        </t>
  </si>
  <si>
    <t xml:space="preserve">50 kgs              </t>
  </si>
  <si>
    <t xml:space="preserve">Portland gris en bolsa  en planta                                                                                       </t>
  </si>
  <si>
    <t xml:space="preserve">Cubiertas 900 x 20 - 14 telas, direccional o delantera.                                                                 </t>
  </si>
  <si>
    <t xml:space="preserve">Electrodos  R -11 de 3.25 mm.                                                                                           </t>
  </si>
  <si>
    <t xml:space="preserve">Fuel Oil pesado                                                                                                         </t>
  </si>
  <si>
    <t xml:space="preserve">Gas Oil                                                                                                                 </t>
  </si>
  <si>
    <t xml:space="preserve">Gravilla material en obra                                                                                               </t>
  </si>
  <si>
    <t xml:space="preserve">Mallas electrosoldadas de 15cmx15cmx3mm p/hormigón armado.                                                              </t>
  </si>
  <si>
    <t xml:space="preserve">m2.                 </t>
  </si>
  <si>
    <t xml:space="preserve">Polvo de cantera                                                                                                        </t>
  </si>
  <si>
    <t xml:space="preserve">Poste de quebracho 76 Kgs.                                                                                              </t>
  </si>
  <si>
    <t xml:space="preserve">Tubo P. V. C. 200 mm. serie 20 UNIT - ISO 4435 por 6 m. de largo.                                                       </t>
  </si>
  <si>
    <t xml:space="preserve">Capataz de albañilería y hormigón armado                                                                                </t>
  </si>
  <si>
    <t xml:space="preserve"> </t>
  </si>
  <si>
    <t xml:space="preserve">Oficial  albañil                                                                                                        </t>
  </si>
  <si>
    <t xml:space="preserve">Oficial carpintero (taller de carpintería)                                                                              </t>
  </si>
  <si>
    <t xml:space="preserve">Oficial instalador sanitario                                                                                            </t>
  </si>
  <si>
    <t xml:space="preserve">Oficial instalador electricista                                                                                         </t>
  </si>
  <si>
    <t xml:space="preserve">Oficial  pintor de obra                                                                                                 </t>
  </si>
  <si>
    <t xml:space="preserve">Oficial de herreria (taller de herrería)                                                                                </t>
  </si>
  <si>
    <t xml:space="preserve">Oficial de aluminio (taller de aluminio)                                                                                </t>
  </si>
  <si>
    <t xml:space="preserve">Oficial ascensorista                                                                                                    </t>
  </si>
  <si>
    <t xml:space="preserve">Peon de albañileria                                                                                                     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</si>
  <si>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</si>
  <si>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</si>
  <si>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</si>
  <si>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</si>
  <si>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</si>
  <si>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</si>
  <si>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</si>
  <si>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</si>
  <si>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</si>
  <si>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</si>
  <si>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Período Marzo 2003 - Diciembre 2003</t>
  </si>
  <si>
    <t xml:space="preserve">Nota: Los precios de los rubros son calculados de acuerdo al "Manual técnico de cálculo de medianería" elaborado por APPCU (Asociación de Promotores Privados de la </t>
  </si>
  <si>
    <t>Año 2003</t>
  </si>
  <si>
    <t>Rubros de Medianera</t>
  </si>
  <si>
    <t xml:space="preserve">Unidad de </t>
  </si>
  <si>
    <t>computo</t>
  </si>
  <si>
    <t>Aporte normal</t>
  </si>
  <si>
    <t>Alternativas establecidas por Ley 17.555 (1)</t>
  </si>
  <si>
    <t>Aporte 56%</t>
  </si>
  <si>
    <t>Aporte 68%</t>
  </si>
  <si>
    <t>Precios en pesos para la valoracion de muros medianeros por tipo de aporte y</t>
  </si>
  <si>
    <t>forma de ejecución según rubros de obra.</t>
  </si>
  <si>
    <t>Fuente: Instituto Nacional de Estadística (INE).</t>
  </si>
</sst>
</file>

<file path=xl/styles.xml><?xml version="1.0" encoding="utf-8"?>
<styleSheet xmlns="http://schemas.openxmlformats.org/spreadsheetml/2006/main">
  <numFmts count="47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&quot;$U &quot;\ #,##0;\-&quot;$U &quot;\ #,##0"/>
    <numFmt numFmtId="173" formatCode="&quot;$U &quot;\ #,##0;[Red]\-&quot;$U &quot;\ #,##0"/>
    <numFmt numFmtId="174" formatCode="&quot;$U &quot;\ #,##0.00;\-&quot;$U &quot;\ #,##0.00"/>
    <numFmt numFmtId="175" formatCode="&quot;$U &quot;\ #,##0.00;[Red]\-&quot;$U &quot;\ #,##0.00"/>
    <numFmt numFmtId="176" formatCode="_-&quot;$U &quot;\ * #,##0_-;\-&quot;$U &quot;\ * #,##0_-;_-&quot;$U &quot;\ * &quot;-&quot;_-;_-@_-"/>
    <numFmt numFmtId="177" formatCode="_-* #,##0_-;\-* #,##0_-;_-* &quot;-&quot;_-;_-@_-"/>
    <numFmt numFmtId="178" formatCode="_-&quot;$U &quot;\ * #,##0.00_-;\-&quot;$U &quot;\ * #,##0.00_-;_-&quot;$U &quot;\ 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&quot;$U&quot;\ #,##0;\-&quot;$U&quot;\ #,##0"/>
    <numFmt numFmtId="187" formatCode="&quot;$U&quot;\ #,##0;[Red]\-&quot;$U&quot;\ #,##0"/>
    <numFmt numFmtId="188" formatCode="&quot;$U&quot;\ #,##0.00;\-&quot;$U&quot;\ #,##0.00"/>
    <numFmt numFmtId="189" formatCode="&quot;$U&quot;\ #,##0.00;[Red]\-&quot;$U&quot;\ #,##0.00"/>
    <numFmt numFmtId="190" formatCode="_-&quot;$U&quot;\ * #,##0_-;\-&quot;$U&quot;\ * #,##0_-;_-&quot;$U&quot;\ * &quot;-&quot;_-;_-@_-"/>
    <numFmt numFmtId="191" formatCode="_-&quot;$U&quot;\ * #,##0.00_-;\-&quot;$U&quot;\ * #,##0.00_-;_-&quot;$U&quot;\ * &quot;-&quot;??_-;_-@_-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mmmm\-yy"/>
    <numFmt numFmtId="199" formatCode="mmmm\-yyyy"/>
    <numFmt numFmtId="200" formatCode="0.000"/>
    <numFmt numFmtId="201" formatCode="_-* #,##0.0_-;\-* #,##0.0_-;_-* &quot;-&quot;??_-;_-@_-"/>
    <numFmt numFmtId="202" formatCode="_-* #,##0_-;\-* #,##0_-;_-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u val="single"/>
      <sz val="12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4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1" fillId="0" borderId="11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11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6" fillId="0" borderId="11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2" fontId="6" fillId="0" borderId="0" xfId="0" applyNumberFormat="1" applyFont="1" applyBorder="1" applyAlignment="1">
      <alignment horizontal="left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2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Alignment="1">
      <alignment horizontal="left"/>
    </xf>
    <xf numFmtId="2" fontId="2" fillId="0" borderId="11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2" fontId="3" fillId="0" borderId="0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98" fontId="9" fillId="0" borderId="0" xfId="0" applyNumberFormat="1" applyFont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Continuous"/>
    </xf>
    <xf numFmtId="0" fontId="13" fillId="33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right"/>
    </xf>
    <xf numFmtId="0" fontId="0" fillId="0" borderId="0" xfId="0" applyFill="1" applyBorder="1" applyAlignment="1">
      <alignment vertical="center"/>
    </xf>
    <xf numFmtId="179" fontId="13" fillId="0" borderId="0" xfId="46" applyNumberFormat="1" applyFont="1" applyBorder="1" applyAlignment="1">
      <alignment horizontal="right"/>
    </xf>
    <xf numFmtId="179" fontId="13" fillId="0" borderId="0" xfId="46" applyNumberFormat="1" applyFont="1" applyBorder="1" applyAlignment="1">
      <alignment/>
    </xf>
    <xf numFmtId="179" fontId="12" fillId="33" borderId="0" xfId="46" applyNumberFormat="1" applyFont="1" applyFill="1" applyBorder="1" applyAlignment="1">
      <alignment horizontal="center"/>
    </xf>
    <xf numFmtId="179" fontId="12" fillId="33" borderId="0" xfId="46" applyNumberFormat="1" applyFont="1" applyFill="1" applyBorder="1" applyAlignment="1">
      <alignment horizontal="centerContinuous"/>
    </xf>
    <xf numFmtId="179" fontId="13" fillId="33" borderId="0" xfId="46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79" fontId="13" fillId="0" borderId="0" xfId="46" applyNumberFormat="1" applyFont="1" applyFill="1" applyBorder="1" applyAlignment="1">
      <alignment horizontal="right"/>
    </xf>
    <xf numFmtId="179" fontId="13" fillId="0" borderId="0" xfId="46" applyNumberFormat="1" applyFont="1" applyFill="1" applyBorder="1" applyAlignment="1">
      <alignment/>
    </xf>
    <xf numFmtId="179" fontId="12" fillId="0" borderId="0" xfId="46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centerContinuous"/>
    </xf>
    <xf numFmtId="0" fontId="0" fillId="6" borderId="0" xfId="0" applyFill="1" applyBorder="1" applyAlignment="1">
      <alignment/>
    </xf>
    <xf numFmtId="0" fontId="11" fillId="6" borderId="0" xfId="0" applyFont="1" applyFill="1" applyBorder="1" applyAlignment="1">
      <alignment/>
    </xf>
    <xf numFmtId="49" fontId="12" fillId="6" borderId="0" xfId="0" applyNumberFormat="1" applyFont="1" applyFill="1" applyBorder="1" applyAlignment="1">
      <alignment/>
    </xf>
    <xf numFmtId="0" fontId="3" fillId="6" borderId="0" xfId="0" applyFont="1" applyFill="1" applyBorder="1" applyAlignment="1">
      <alignment/>
    </xf>
    <xf numFmtId="199" fontId="11" fillId="6" borderId="0" xfId="0" applyNumberFormat="1" applyFont="1" applyFill="1" applyBorder="1" applyAlignment="1">
      <alignment horizontal="left"/>
    </xf>
    <xf numFmtId="0" fontId="3" fillId="6" borderId="0" xfId="0" applyFont="1" applyFill="1" applyBorder="1" applyAlignment="1">
      <alignment/>
    </xf>
    <xf numFmtId="199" fontId="11" fillId="6" borderId="0" xfId="0" applyNumberFormat="1" applyFont="1" applyFill="1" applyBorder="1" applyAlignment="1">
      <alignment horizontal="left"/>
    </xf>
    <xf numFmtId="0" fontId="0" fillId="6" borderId="0" xfId="0" applyFill="1" applyBorder="1" applyAlignment="1">
      <alignment horizontal="center" vertical="center"/>
    </xf>
    <xf numFmtId="0" fontId="13" fillId="6" borderId="0" xfId="0" applyFont="1" applyFill="1" applyBorder="1" applyAlignment="1">
      <alignment/>
    </xf>
    <xf numFmtId="49" fontId="12" fillId="6" borderId="12" xfId="0" applyNumberFormat="1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/>
    </xf>
    <xf numFmtId="49" fontId="12" fillId="6" borderId="0" xfId="0" applyNumberFormat="1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right" vertical="center"/>
    </xf>
    <xf numFmtId="0" fontId="0" fillId="6" borderId="13" xfId="0" applyFill="1" applyBorder="1" applyAlignment="1">
      <alignment vertical="center"/>
    </xf>
    <xf numFmtId="0" fontId="12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12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17" fontId="12" fillId="34" borderId="0" xfId="0" applyNumberFormat="1" applyFont="1" applyFill="1" applyBorder="1" applyAlignment="1" quotePrefix="1">
      <alignment/>
    </xf>
    <xf numFmtId="0" fontId="12" fillId="6" borderId="0" xfId="0" applyFont="1" applyFill="1" applyBorder="1" applyAlignment="1">
      <alignment/>
    </xf>
    <xf numFmtId="0" fontId="13" fillId="6" borderId="0" xfId="0" applyFont="1" applyFill="1" applyBorder="1" applyAlignment="1">
      <alignment horizontal="center"/>
    </xf>
    <xf numFmtId="179" fontId="13" fillId="6" borderId="0" xfId="46" applyNumberFormat="1" applyFont="1" applyFill="1" applyBorder="1" applyAlignment="1">
      <alignment horizontal="right"/>
    </xf>
    <xf numFmtId="2" fontId="13" fillId="6" borderId="0" xfId="0" applyNumberFormat="1" applyFont="1" applyFill="1" applyBorder="1" applyAlignment="1">
      <alignment horizontal="right"/>
    </xf>
    <xf numFmtId="0" fontId="12" fillId="6" borderId="0" xfId="0" applyFont="1" applyFill="1" applyBorder="1" applyAlignment="1">
      <alignment/>
    </xf>
    <xf numFmtId="0" fontId="0" fillId="6" borderId="0" xfId="0" applyFill="1" applyAlignment="1">
      <alignment/>
    </xf>
    <xf numFmtId="4" fontId="13" fillId="6" borderId="0" xfId="0" applyNumberFormat="1" applyFont="1" applyFill="1" applyBorder="1" applyAlignment="1">
      <alignment horizontal="right"/>
    </xf>
    <xf numFmtId="0" fontId="13" fillId="6" borderId="0" xfId="0" applyFont="1" applyFill="1" applyBorder="1" applyAlignment="1">
      <alignment/>
    </xf>
    <xf numFmtId="2" fontId="13" fillId="6" borderId="0" xfId="0" applyNumberFormat="1" applyFont="1" applyFill="1" applyBorder="1" applyAlignment="1">
      <alignment/>
    </xf>
    <xf numFmtId="4" fontId="13" fillId="6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zoomScalePageLayoutView="0" workbookViewId="0" topLeftCell="A1">
      <selection activeCell="A1" sqref="A1:IV16384"/>
    </sheetView>
  </sheetViews>
  <sheetFormatPr defaultColWidth="11.421875" defaultRowHeight="12.75"/>
  <sheetData>
    <row r="1" spans="1:5" ht="12.75">
      <c r="A1" t="s">
        <v>164</v>
      </c>
      <c r="B1" t="s">
        <v>165</v>
      </c>
      <c r="C1" t="s">
        <v>166</v>
      </c>
      <c r="D1" t="s">
        <v>167</v>
      </c>
      <c r="E1" t="s">
        <v>168</v>
      </c>
    </row>
    <row r="2" spans="1:5" ht="12.75">
      <c r="A2">
        <v>101</v>
      </c>
      <c r="B2" t="s">
        <v>169</v>
      </c>
      <c r="C2" t="s">
        <v>170</v>
      </c>
      <c r="D2">
        <v>2845</v>
      </c>
      <c r="E2">
        <v>11373.62429</v>
      </c>
    </row>
    <row r="3" spans="1:5" ht="12.75">
      <c r="A3">
        <v>107</v>
      </c>
      <c r="B3" t="s">
        <v>171</v>
      </c>
      <c r="C3" t="s">
        <v>170</v>
      </c>
      <c r="D3">
        <v>2847</v>
      </c>
      <c r="E3">
        <v>12466.399898</v>
      </c>
    </row>
    <row r="4" spans="1:5" ht="12.75">
      <c r="A4">
        <v>111</v>
      </c>
      <c r="B4" t="s">
        <v>172</v>
      </c>
      <c r="C4" t="s">
        <v>173</v>
      </c>
      <c r="D4">
        <v>2848</v>
      </c>
      <c r="E4">
        <v>25.011852</v>
      </c>
    </row>
    <row r="5" spans="1:5" ht="12.75">
      <c r="A5">
        <v>113</v>
      </c>
      <c r="B5" t="s">
        <v>174</v>
      </c>
      <c r="C5" t="s">
        <v>175</v>
      </c>
      <c r="D5">
        <v>3095</v>
      </c>
      <c r="E5">
        <v>96.004796</v>
      </c>
    </row>
    <row r="6" spans="1:5" ht="12.75">
      <c r="A6">
        <v>114</v>
      </c>
      <c r="B6" t="s">
        <v>176</v>
      </c>
      <c r="C6" t="s">
        <v>175</v>
      </c>
      <c r="D6">
        <v>3096</v>
      </c>
      <c r="E6">
        <v>128.001659</v>
      </c>
    </row>
    <row r="7" spans="1:5" ht="12.75">
      <c r="A7">
        <v>115</v>
      </c>
      <c r="B7" t="s">
        <v>177</v>
      </c>
      <c r="C7" t="s">
        <v>175</v>
      </c>
      <c r="D7">
        <v>3097</v>
      </c>
      <c r="E7">
        <v>148.995839</v>
      </c>
    </row>
    <row r="8" spans="1:5" ht="12.75">
      <c r="A8">
        <v>116</v>
      </c>
      <c r="B8" t="s">
        <v>178</v>
      </c>
      <c r="C8" t="s">
        <v>179</v>
      </c>
      <c r="D8">
        <v>2850</v>
      </c>
      <c r="E8">
        <v>4314.012722</v>
      </c>
    </row>
    <row r="9" spans="1:5" ht="12.75">
      <c r="A9">
        <v>119</v>
      </c>
      <c r="B9" t="s">
        <v>180</v>
      </c>
      <c r="C9" t="s">
        <v>181</v>
      </c>
      <c r="D9">
        <v>2851</v>
      </c>
      <c r="E9">
        <v>172.439608</v>
      </c>
    </row>
    <row r="10" spans="1:5" ht="12.75">
      <c r="A10">
        <v>120</v>
      </c>
      <c r="B10" t="s">
        <v>182</v>
      </c>
      <c r="C10" t="s">
        <v>173</v>
      </c>
      <c r="D10">
        <v>2852</v>
      </c>
      <c r="E10">
        <v>25.136507</v>
      </c>
    </row>
    <row r="11" spans="1:5" ht="12.75">
      <c r="A11">
        <v>121</v>
      </c>
      <c r="B11" t="s">
        <v>183</v>
      </c>
      <c r="C11" t="s">
        <v>181</v>
      </c>
      <c r="D11">
        <v>2854</v>
      </c>
      <c r="E11">
        <v>465.12021</v>
      </c>
    </row>
    <row r="12" spans="1:5" ht="12.75">
      <c r="A12">
        <v>122</v>
      </c>
      <c r="B12" t="s">
        <v>184</v>
      </c>
      <c r="C12" t="s">
        <v>181</v>
      </c>
      <c r="D12">
        <v>2853</v>
      </c>
      <c r="E12">
        <v>186.78308</v>
      </c>
    </row>
    <row r="13" spans="1:5" ht="12.75">
      <c r="A13">
        <v>123</v>
      </c>
      <c r="B13" t="s">
        <v>185</v>
      </c>
      <c r="C13" t="s">
        <v>181</v>
      </c>
      <c r="D13">
        <v>2855</v>
      </c>
      <c r="E13">
        <v>579.630687</v>
      </c>
    </row>
    <row r="14" spans="1:5" ht="12.75">
      <c r="A14">
        <v>124</v>
      </c>
      <c r="B14" t="s">
        <v>186</v>
      </c>
      <c r="C14" t="s">
        <v>187</v>
      </c>
      <c r="D14">
        <v>2856</v>
      </c>
      <c r="E14">
        <v>102.723177</v>
      </c>
    </row>
    <row r="15" spans="1:5" ht="12.75">
      <c r="A15">
        <v>201</v>
      </c>
      <c r="B15" t="s">
        <v>188</v>
      </c>
      <c r="C15" t="s">
        <v>175</v>
      </c>
      <c r="D15">
        <v>2858</v>
      </c>
      <c r="E15">
        <v>191.99333</v>
      </c>
    </row>
    <row r="16" spans="1:5" ht="12.75">
      <c r="A16">
        <v>202</v>
      </c>
      <c r="B16" t="s">
        <v>189</v>
      </c>
      <c r="C16" t="s">
        <v>181</v>
      </c>
      <c r="D16">
        <v>2859</v>
      </c>
      <c r="E16">
        <v>78.268841</v>
      </c>
    </row>
    <row r="17" spans="1:5" ht="12.75">
      <c r="A17">
        <v>203</v>
      </c>
      <c r="B17" t="s">
        <v>190</v>
      </c>
      <c r="C17" t="s">
        <v>175</v>
      </c>
      <c r="D17">
        <v>2861</v>
      </c>
      <c r="E17">
        <v>141.544916</v>
      </c>
    </row>
    <row r="18" spans="1:5" ht="12.75">
      <c r="A18">
        <v>204</v>
      </c>
      <c r="B18" t="s">
        <v>191</v>
      </c>
      <c r="C18" t="s">
        <v>175</v>
      </c>
      <c r="D18">
        <v>2862</v>
      </c>
      <c r="E18">
        <v>183.301662</v>
      </c>
    </row>
    <row r="19" spans="1:5" ht="12.75">
      <c r="A19">
        <v>205</v>
      </c>
      <c r="B19" t="s">
        <v>192</v>
      </c>
      <c r="C19" t="s">
        <v>193</v>
      </c>
      <c r="D19">
        <v>2863</v>
      </c>
      <c r="E19">
        <v>531.860949</v>
      </c>
    </row>
    <row r="20" spans="1:5" ht="12.75">
      <c r="A20">
        <v>206</v>
      </c>
      <c r="B20" t="s">
        <v>194</v>
      </c>
      <c r="C20" t="s">
        <v>175</v>
      </c>
      <c r="D20">
        <v>2864</v>
      </c>
      <c r="E20">
        <v>127.010492</v>
      </c>
    </row>
    <row r="21" spans="1:5" ht="12.75">
      <c r="A21">
        <v>207</v>
      </c>
      <c r="B21" t="s">
        <v>195</v>
      </c>
      <c r="C21" t="s">
        <v>175</v>
      </c>
      <c r="D21">
        <v>2865</v>
      </c>
      <c r="E21">
        <v>218.484329</v>
      </c>
    </row>
    <row r="22" spans="1:5" ht="12.75">
      <c r="A22">
        <v>208</v>
      </c>
      <c r="B22" t="s">
        <v>196</v>
      </c>
      <c r="C22" t="s">
        <v>175</v>
      </c>
      <c r="D22">
        <v>2866</v>
      </c>
      <c r="E22">
        <v>229.463783</v>
      </c>
    </row>
    <row r="23" spans="1:5" ht="12.75">
      <c r="A23">
        <v>211</v>
      </c>
      <c r="B23" t="s">
        <v>197</v>
      </c>
      <c r="C23" t="s">
        <v>175</v>
      </c>
      <c r="D23">
        <v>2873</v>
      </c>
      <c r="E23">
        <v>201.358618</v>
      </c>
    </row>
    <row r="24" spans="1:5" ht="12.75">
      <c r="A24">
        <v>212</v>
      </c>
      <c r="B24" t="s">
        <v>198</v>
      </c>
      <c r="C24" t="s">
        <v>175</v>
      </c>
      <c r="D24">
        <v>2874</v>
      </c>
      <c r="E24">
        <v>84.832104</v>
      </c>
    </row>
    <row r="25" spans="1:5" ht="12.75">
      <c r="A25">
        <v>213</v>
      </c>
      <c r="B25" t="s">
        <v>199</v>
      </c>
      <c r="C25" t="s">
        <v>175</v>
      </c>
      <c r="D25">
        <v>2875</v>
      </c>
      <c r="E25">
        <v>104.19738</v>
      </c>
    </row>
    <row r="26" spans="1:5" ht="12.75">
      <c r="A26">
        <v>214</v>
      </c>
      <c r="B26" t="s">
        <v>200</v>
      </c>
      <c r="C26" t="s">
        <v>193</v>
      </c>
      <c r="D26">
        <v>2876</v>
      </c>
      <c r="E26">
        <v>4.629256</v>
      </c>
    </row>
    <row r="27" spans="1:5" ht="12.75">
      <c r="A27">
        <v>215</v>
      </c>
      <c r="B27" t="s">
        <v>201</v>
      </c>
      <c r="C27" t="s">
        <v>193</v>
      </c>
      <c r="D27">
        <v>2877</v>
      </c>
      <c r="E27">
        <v>4.89433</v>
      </c>
    </row>
    <row r="28" spans="1:5" ht="12.75">
      <c r="A28">
        <v>216</v>
      </c>
      <c r="B28" t="s">
        <v>202</v>
      </c>
      <c r="C28" t="s">
        <v>193</v>
      </c>
      <c r="D28">
        <v>2878</v>
      </c>
      <c r="E28">
        <v>6.456855</v>
      </c>
    </row>
    <row r="29" spans="1:5" ht="12.75">
      <c r="A29">
        <v>218</v>
      </c>
      <c r="B29" t="s">
        <v>203</v>
      </c>
      <c r="C29" t="s">
        <v>193</v>
      </c>
      <c r="D29">
        <v>2880</v>
      </c>
      <c r="E29">
        <v>8.6732</v>
      </c>
    </row>
    <row r="30" spans="1:5" ht="12.75">
      <c r="A30">
        <v>219</v>
      </c>
      <c r="B30" t="s">
        <v>204</v>
      </c>
      <c r="C30" t="s">
        <v>187</v>
      </c>
      <c r="D30">
        <v>3158</v>
      </c>
      <c r="E30">
        <v>64.773221</v>
      </c>
    </row>
    <row r="31" spans="1:5" ht="12.75">
      <c r="A31">
        <v>220</v>
      </c>
      <c r="B31" t="s">
        <v>205</v>
      </c>
      <c r="C31" t="s">
        <v>187</v>
      </c>
      <c r="D31">
        <v>2881</v>
      </c>
      <c r="E31">
        <v>413.197677</v>
      </c>
    </row>
    <row r="32" spans="1:5" ht="12.75">
      <c r="A32">
        <v>221</v>
      </c>
      <c r="B32" t="s">
        <v>206</v>
      </c>
      <c r="C32" t="s">
        <v>207</v>
      </c>
      <c r="D32">
        <v>3114</v>
      </c>
      <c r="E32">
        <v>53.893913</v>
      </c>
    </row>
    <row r="33" spans="1:5" ht="12.75">
      <c r="A33">
        <v>222</v>
      </c>
      <c r="B33" t="s">
        <v>208</v>
      </c>
      <c r="C33" t="s">
        <v>175</v>
      </c>
      <c r="D33">
        <v>2882</v>
      </c>
      <c r="E33">
        <v>113.711497</v>
      </c>
    </row>
    <row r="34" spans="1:5" ht="12.75">
      <c r="A34">
        <v>223</v>
      </c>
      <c r="B34" t="s">
        <v>209</v>
      </c>
      <c r="C34" t="s">
        <v>210</v>
      </c>
      <c r="D34">
        <v>2883</v>
      </c>
      <c r="E34">
        <v>118.900895</v>
      </c>
    </row>
    <row r="35" spans="1:5" ht="12.75">
      <c r="A35">
        <v>224</v>
      </c>
      <c r="B35" t="s">
        <v>211</v>
      </c>
      <c r="C35" t="s">
        <v>193</v>
      </c>
      <c r="D35">
        <v>2888</v>
      </c>
      <c r="E35">
        <v>493.904487</v>
      </c>
    </row>
    <row r="36" spans="1:5" ht="12.75">
      <c r="A36">
        <v>225</v>
      </c>
      <c r="B36" t="s">
        <v>212</v>
      </c>
      <c r="C36" t="s">
        <v>193</v>
      </c>
      <c r="D36">
        <v>2889</v>
      </c>
      <c r="E36">
        <v>178.069537</v>
      </c>
    </row>
    <row r="37" spans="1:5" ht="12.75">
      <c r="A37">
        <v>226</v>
      </c>
      <c r="B37" t="s">
        <v>213</v>
      </c>
      <c r="C37" t="s">
        <v>193</v>
      </c>
      <c r="D37">
        <v>2890</v>
      </c>
      <c r="E37">
        <v>1149.451074</v>
      </c>
    </row>
    <row r="38" spans="1:5" ht="12.75">
      <c r="A38">
        <v>227</v>
      </c>
      <c r="B38" t="s">
        <v>214</v>
      </c>
      <c r="C38" t="s">
        <v>193</v>
      </c>
      <c r="D38">
        <v>2891</v>
      </c>
      <c r="E38">
        <v>1438.730892</v>
      </c>
    </row>
    <row r="39" spans="1:5" ht="12.75">
      <c r="A39">
        <v>228</v>
      </c>
      <c r="B39" t="s">
        <v>215</v>
      </c>
      <c r="C39" t="s">
        <v>193</v>
      </c>
      <c r="D39">
        <v>2892</v>
      </c>
      <c r="E39">
        <v>239.593165</v>
      </c>
    </row>
    <row r="40" spans="1:5" ht="12.75">
      <c r="A40">
        <v>229</v>
      </c>
      <c r="B40" t="s">
        <v>216</v>
      </c>
      <c r="C40" t="s">
        <v>210</v>
      </c>
      <c r="D40">
        <v>2893</v>
      </c>
      <c r="E40">
        <v>27.948513</v>
      </c>
    </row>
    <row r="41" spans="1:5" ht="12.75">
      <c r="A41">
        <v>230</v>
      </c>
      <c r="B41" t="s">
        <v>217</v>
      </c>
      <c r="C41" t="s">
        <v>218</v>
      </c>
      <c r="D41">
        <v>2894</v>
      </c>
      <c r="E41">
        <v>25.360744</v>
      </c>
    </row>
    <row r="42" spans="1:5" ht="12.75">
      <c r="A42">
        <v>231</v>
      </c>
      <c r="B42" t="s">
        <v>219</v>
      </c>
      <c r="C42" t="s">
        <v>220</v>
      </c>
      <c r="D42">
        <v>2895</v>
      </c>
      <c r="E42">
        <v>1314.71815</v>
      </c>
    </row>
    <row r="43" spans="1:5" ht="12.75">
      <c r="A43">
        <v>235</v>
      </c>
      <c r="B43" t="s">
        <v>221</v>
      </c>
      <c r="C43" t="s">
        <v>175</v>
      </c>
      <c r="D43">
        <v>3101</v>
      </c>
      <c r="E43">
        <v>26.559933</v>
      </c>
    </row>
    <row r="44" spans="1:5" ht="12.75">
      <c r="A44">
        <v>236</v>
      </c>
      <c r="B44" t="s">
        <v>222</v>
      </c>
      <c r="C44" t="s">
        <v>175</v>
      </c>
      <c r="D44">
        <v>3102</v>
      </c>
      <c r="E44">
        <v>33.948152</v>
      </c>
    </row>
    <row r="45" spans="1:5" ht="12.75">
      <c r="A45">
        <v>237</v>
      </c>
      <c r="B45" t="s">
        <v>223</v>
      </c>
      <c r="C45" t="s">
        <v>175</v>
      </c>
      <c r="D45">
        <v>3103</v>
      </c>
      <c r="E45">
        <v>36.901186</v>
      </c>
    </row>
    <row r="46" spans="1:5" ht="12.75">
      <c r="A46">
        <v>239</v>
      </c>
      <c r="B46" t="s">
        <v>224</v>
      </c>
      <c r="C46" t="s">
        <v>225</v>
      </c>
      <c r="D46">
        <v>2899</v>
      </c>
      <c r="E46">
        <v>12.964506</v>
      </c>
    </row>
    <row r="47" spans="1:5" ht="12.75">
      <c r="A47">
        <v>240</v>
      </c>
      <c r="B47" t="s">
        <v>226</v>
      </c>
      <c r="C47" t="s">
        <v>227</v>
      </c>
      <c r="D47">
        <v>2897</v>
      </c>
      <c r="E47">
        <v>2157.780755</v>
      </c>
    </row>
    <row r="48" spans="1:5" ht="12.75">
      <c r="A48">
        <v>241</v>
      </c>
      <c r="B48" t="s">
        <v>228</v>
      </c>
      <c r="C48" t="s">
        <v>227</v>
      </c>
      <c r="D48">
        <v>2900</v>
      </c>
      <c r="E48">
        <v>5596.328931</v>
      </c>
    </row>
    <row r="49" spans="1:5" ht="12.75">
      <c r="A49">
        <v>242</v>
      </c>
      <c r="B49" t="s">
        <v>229</v>
      </c>
      <c r="C49" t="s">
        <v>227</v>
      </c>
      <c r="D49">
        <v>2902</v>
      </c>
      <c r="E49">
        <v>22545.120399</v>
      </c>
    </row>
    <row r="50" spans="1:5" ht="12.75">
      <c r="A50">
        <v>243</v>
      </c>
      <c r="B50" t="s">
        <v>230</v>
      </c>
      <c r="C50" t="s">
        <v>227</v>
      </c>
      <c r="D50">
        <v>2903</v>
      </c>
      <c r="E50">
        <v>4857.450465</v>
      </c>
    </row>
    <row r="51" spans="1:5" ht="12.75">
      <c r="A51">
        <v>247</v>
      </c>
      <c r="B51" t="s">
        <v>231</v>
      </c>
      <c r="C51" t="s">
        <v>175</v>
      </c>
      <c r="D51">
        <v>2904</v>
      </c>
      <c r="E51">
        <v>2208.272621</v>
      </c>
    </row>
    <row r="52" spans="1:5" ht="12.75">
      <c r="A52">
        <v>248</v>
      </c>
      <c r="B52" t="s">
        <v>232</v>
      </c>
      <c r="C52" t="s">
        <v>175</v>
      </c>
      <c r="D52">
        <v>2905</v>
      </c>
      <c r="E52">
        <v>2553.137576</v>
      </c>
    </row>
    <row r="53" spans="1:5" ht="12.75">
      <c r="A53">
        <v>249</v>
      </c>
      <c r="B53" t="s">
        <v>233</v>
      </c>
      <c r="C53" t="s">
        <v>175</v>
      </c>
      <c r="D53">
        <v>2906</v>
      </c>
      <c r="E53">
        <v>2487.77474</v>
      </c>
    </row>
    <row r="54" spans="1:5" ht="12.75">
      <c r="A54">
        <v>254</v>
      </c>
      <c r="B54" t="s">
        <v>234</v>
      </c>
      <c r="C54" t="s">
        <v>175</v>
      </c>
      <c r="D54">
        <v>3104</v>
      </c>
      <c r="E54">
        <v>357.875761</v>
      </c>
    </row>
    <row r="55" spans="1:5" ht="12.75">
      <c r="A55">
        <v>255</v>
      </c>
      <c r="B55" t="s">
        <v>235</v>
      </c>
      <c r="C55" t="s">
        <v>175</v>
      </c>
      <c r="D55">
        <v>2908</v>
      </c>
      <c r="E55">
        <v>56.503528</v>
      </c>
    </row>
    <row r="56" spans="1:5" ht="12.75">
      <c r="A56">
        <v>256</v>
      </c>
      <c r="B56" t="s">
        <v>236</v>
      </c>
      <c r="C56" t="s">
        <v>175</v>
      </c>
      <c r="D56">
        <v>2909</v>
      </c>
      <c r="E56">
        <v>74.492798</v>
      </c>
    </row>
    <row r="57" spans="1:5" ht="12.75">
      <c r="A57">
        <v>257</v>
      </c>
      <c r="B57" t="s">
        <v>237</v>
      </c>
      <c r="C57" t="s">
        <v>238</v>
      </c>
      <c r="D57">
        <v>2912</v>
      </c>
      <c r="E57">
        <v>87.213205</v>
      </c>
    </row>
    <row r="58" spans="1:5" ht="12.75">
      <c r="A58">
        <v>258</v>
      </c>
      <c r="B58" t="s">
        <v>239</v>
      </c>
      <c r="C58" t="s">
        <v>181</v>
      </c>
      <c r="D58">
        <v>2913</v>
      </c>
      <c r="E58">
        <v>476.472426</v>
      </c>
    </row>
    <row r="59" spans="1:5" ht="12.75">
      <c r="A59">
        <v>259</v>
      </c>
      <c r="B59" t="s">
        <v>240</v>
      </c>
      <c r="C59" t="s">
        <v>181</v>
      </c>
      <c r="D59">
        <v>2914</v>
      </c>
      <c r="E59">
        <v>452.42326</v>
      </c>
    </row>
    <row r="60" spans="1:5" ht="12.75">
      <c r="A60">
        <v>260</v>
      </c>
      <c r="B60" t="s">
        <v>241</v>
      </c>
      <c r="C60" t="s">
        <v>175</v>
      </c>
      <c r="D60">
        <v>2919</v>
      </c>
      <c r="E60">
        <v>458.681245</v>
      </c>
    </row>
    <row r="61" spans="1:5" ht="12.75">
      <c r="A61">
        <v>261</v>
      </c>
      <c r="B61" t="s">
        <v>242</v>
      </c>
      <c r="C61" t="s">
        <v>175</v>
      </c>
      <c r="D61">
        <v>2920</v>
      </c>
      <c r="E61">
        <v>342.110561</v>
      </c>
    </row>
    <row r="62" spans="1:5" ht="12.75">
      <c r="A62">
        <v>262</v>
      </c>
      <c r="B62" t="s">
        <v>243</v>
      </c>
      <c r="C62" t="s">
        <v>175</v>
      </c>
      <c r="D62">
        <v>2927</v>
      </c>
      <c r="E62">
        <v>358.14797</v>
      </c>
    </row>
    <row r="63" spans="1:5" ht="12.75">
      <c r="A63">
        <v>263</v>
      </c>
      <c r="B63" t="s">
        <v>244</v>
      </c>
      <c r="C63" t="s">
        <v>227</v>
      </c>
      <c r="D63">
        <v>2928</v>
      </c>
      <c r="E63">
        <v>4882.317814</v>
      </c>
    </row>
    <row r="64" spans="1:5" ht="12.75">
      <c r="A64">
        <v>264</v>
      </c>
      <c r="B64" t="s">
        <v>245</v>
      </c>
      <c r="C64" t="s">
        <v>227</v>
      </c>
      <c r="D64">
        <v>2929</v>
      </c>
      <c r="E64">
        <v>6170.0275</v>
      </c>
    </row>
    <row r="65" spans="1:5" ht="12.75">
      <c r="A65">
        <v>265</v>
      </c>
      <c r="B65" t="s">
        <v>246</v>
      </c>
      <c r="C65" t="s">
        <v>227</v>
      </c>
      <c r="D65">
        <v>2930</v>
      </c>
      <c r="E65">
        <v>6763.05002</v>
      </c>
    </row>
    <row r="66" spans="1:5" ht="12.75">
      <c r="A66">
        <v>266</v>
      </c>
      <c r="B66" t="s">
        <v>247</v>
      </c>
      <c r="C66" t="s">
        <v>227</v>
      </c>
      <c r="D66">
        <v>2932</v>
      </c>
      <c r="E66">
        <v>6800.432791</v>
      </c>
    </row>
    <row r="67" spans="1:5" ht="12.75">
      <c r="A67">
        <v>268</v>
      </c>
      <c r="B67" t="s">
        <v>248</v>
      </c>
      <c r="C67" t="s">
        <v>193</v>
      </c>
      <c r="D67">
        <v>3115</v>
      </c>
      <c r="E67">
        <v>238.621718</v>
      </c>
    </row>
    <row r="68" spans="1:5" ht="12.75">
      <c r="A68">
        <v>269</v>
      </c>
      <c r="B68" t="s">
        <v>249</v>
      </c>
      <c r="C68" t="s">
        <v>250</v>
      </c>
      <c r="D68">
        <v>2944</v>
      </c>
      <c r="E68">
        <v>23.672624</v>
      </c>
    </row>
    <row r="69" spans="1:5" ht="12.75">
      <c r="A69">
        <v>270</v>
      </c>
      <c r="B69" t="s">
        <v>251</v>
      </c>
      <c r="C69" t="s">
        <v>250</v>
      </c>
      <c r="D69">
        <v>2945</v>
      </c>
      <c r="E69">
        <v>26.459827</v>
      </c>
    </row>
    <row r="70" spans="1:5" ht="12.75">
      <c r="A70">
        <v>301</v>
      </c>
      <c r="B70" t="s">
        <v>252</v>
      </c>
      <c r="C70" t="s">
        <v>179</v>
      </c>
      <c r="D70">
        <v>2921</v>
      </c>
      <c r="E70">
        <v>53692.088732</v>
      </c>
    </row>
    <row r="71" spans="1:5" ht="12.75">
      <c r="A71">
        <v>302</v>
      </c>
      <c r="B71" t="s">
        <v>253</v>
      </c>
      <c r="C71" t="s">
        <v>179</v>
      </c>
      <c r="D71">
        <v>2922</v>
      </c>
      <c r="E71">
        <v>9197.042374</v>
      </c>
    </row>
    <row r="72" spans="1:5" ht="12.75">
      <c r="A72">
        <v>303</v>
      </c>
      <c r="B72" t="s">
        <v>254</v>
      </c>
      <c r="C72" t="s">
        <v>179</v>
      </c>
      <c r="D72">
        <v>2923</v>
      </c>
      <c r="E72">
        <v>51602.096528</v>
      </c>
    </row>
    <row r="73" spans="1:5" ht="12.75">
      <c r="A73">
        <v>304</v>
      </c>
      <c r="B73" t="s">
        <v>255</v>
      </c>
      <c r="C73" t="s">
        <v>179</v>
      </c>
      <c r="D73">
        <v>2924</v>
      </c>
      <c r="E73">
        <v>49335.796562</v>
      </c>
    </row>
    <row r="74" spans="1:5" ht="12.75">
      <c r="A74">
        <v>305</v>
      </c>
      <c r="B74" t="s">
        <v>256</v>
      </c>
      <c r="C74" t="s">
        <v>238</v>
      </c>
      <c r="D74">
        <v>2925</v>
      </c>
      <c r="E74">
        <v>231.982543</v>
      </c>
    </row>
    <row r="75" spans="1:5" ht="12.75">
      <c r="A75">
        <v>306</v>
      </c>
      <c r="B75" t="s">
        <v>257</v>
      </c>
      <c r="C75" t="s">
        <v>238</v>
      </c>
      <c r="D75">
        <v>2926</v>
      </c>
      <c r="E75">
        <v>262.419021</v>
      </c>
    </row>
    <row r="76" spans="1:5" ht="12.75">
      <c r="A76">
        <v>307</v>
      </c>
      <c r="B76" t="s">
        <v>258</v>
      </c>
      <c r="C76" t="s">
        <v>193</v>
      </c>
      <c r="D76">
        <v>2935</v>
      </c>
      <c r="E76">
        <v>259.573662</v>
      </c>
    </row>
    <row r="77" spans="1:5" ht="12.75">
      <c r="A77">
        <v>308</v>
      </c>
      <c r="B77" t="s">
        <v>259</v>
      </c>
      <c r="C77" t="s">
        <v>193</v>
      </c>
      <c r="D77">
        <v>2936</v>
      </c>
      <c r="E77">
        <v>404.588052</v>
      </c>
    </row>
    <row r="78" spans="1:5" ht="12.75">
      <c r="A78">
        <v>309</v>
      </c>
      <c r="B78" t="s">
        <v>260</v>
      </c>
      <c r="C78" t="s">
        <v>193</v>
      </c>
      <c r="D78">
        <v>2938</v>
      </c>
      <c r="E78">
        <v>8.020142</v>
      </c>
    </row>
    <row r="79" spans="1:5" ht="12.75">
      <c r="A79">
        <v>310</v>
      </c>
      <c r="B79" t="s">
        <v>261</v>
      </c>
      <c r="C79" t="s">
        <v>175</v>
      </c>
      <c r="D79">
        <v>2939</v>
      </c>
      <c r="E79">
        <v>872.161464</v>
      </c>
    </row>
    <row r="80" spans="1:5" ht="12.75">
      <c r="A80">
        <v>311</v>
      </c>
      <c r="B80" t="s">
        <v>262</v>
      </c>
      <c r="C80" t="s">
        <v>238</v>
      </c>
      <c r="D80">
        <v>2934</v>
      </c>
      <c r="E80">
        <v>431.204669</v>
      </c>
    </row>
    <row r="81" spans="1:5" ht="12.75">
      <c r="A81">
        <v>401</v>
      </c>
      <c r="B81" t="s">
        <v>263</v>
      </c>
      <c r="C81" t="s">
        <v>218</v>
      </c>
      <c r="D81">
        <v>2942</v>
      </c>
      <c r="E81">
        <v>19.507991</v>
      </c>
    </row>
    <row r="82" spans="1:5" ht="12.75">
      <c r="A82">
        <v>402</v>
      </c>
      <c r="B82" t="s">
        <v>264</v>
      </c>
      <c r="C82" t="s">
        <v>218</v>
      </c>
      <c r="D82">
        <v>2943</v>
      </c>
      <c r="E82">
        <v>19.75173</v>
      </c>
    </row>
    <row r="83" spans="1:5" ht="12.75">
      <c r="A83">
        <v>403</v>
      </c>
      <c r="B83" t="s">
        <v>265</v>
      </c>
      <c r="C83" t="s">
        <v>218</v>
      </c>
      <c r="D83">
        <v>2946</v>
      </c>
      <c r="E83">
        <v>76.285381</v>
      </c>
    </row>
    <row r="84" spans="1:5" ht="12.75">
      <c r="A84">
        <v>404</v>
      </c>
      <c r="B84" t="s">
        <v>266</v>
      </c>
      <c r="C84" t="s">
        <v>218</v>
      </c>
      <c r="D84">
        <v>2947</v>
      </c>
      <c r="E84">
        <v>40.325983</v>
      </c>
    </row>
    <row r="85" spans="1:5" ht="12.75">
      <c r="A85">
        <v>405</v>
      </c>
      <c r="B85" t="s">
        <v>267</v>
      </c>
      <c r="C85" t="s">
        <v>218</v>
      </c>
      <c r="D85">
        <v>2948</v>
      </c>
      <c r="E85">
        <v>18.829232</v>
      </c>
    </row>
    <row r="86" spans="1:5" ht="12.75">
      <c r="A86">
        <v>406</v>
      </c>
      <c r="B86" t="s">
        <v>268</v>
      </c>
      <c r="C86" t="s">
        <v>269</v>
      </c>
      <c r="D86">
        <v>2949</v>
      </c>
      <c r="E86">
        <v>17.450642</v>
      </c>
    </row>
    <row r="87" spans="1:5" ht="12.75">
      <c r="A87">
        <v>407</v>
      </c>
      <c r="B87" t="s">
        <v>270</v>
      </c>
      <c r="C87" t="s">
        <v>218</v>
      </c>
      <c r="D87">
        <v>2950</v>
      </c>
      <c r="E87">
        <v>16.704704</v>
      </c>
    </row>
    <row r="88" spans="1:5" ht="12.75">
      <c r="A88">
        <v>408</v>
      </c>
      <c r="B88" t="s">
        <v>271</v>
      </c>
      <c r="C88" t="s">
        <v>218</v>
      </c>
      <c r="D88">
        <v>2951</v>
      </c>
      <c r="E88">
        <v>16.773419</v>
      </c>
    </row>
    <row r="89" spans="1:5" ht="12.75">
      <c r="A89">
        <v>409</v>
      </c>
      <c r="B89" t="s">
        <v>272</v>
      </c>
      <c r="C89" t="s">
        <v>218</v>
      </c>
      <c r="D89">
        <v>2952</v>
      </c>
      <c r="E89">
        <v>18.717063</v>
      </c>
    </row>
    <row r="90" spans="1:5" ht="12.75">
      <c r="A90">
        <v>410</v>
      </c>
      <c r="B90" t="s">
        <v>273</v>
      </c>
      <c r="C90" t="s">
        <v>193</v>
      </c>
      <c r="D90">
        <v>2953</v>
      </c>
      <c r="E90">
        <v>1.589995</v>
      </c>
    </row>
    <row r="91" spans="1:5" ht="12.75">
      <c r="A91">
        <v>411</v>
      </c>
      <c r="B91" t="s">
        <v>274</v>
      </c>
      <c r="C91" t="s">
        <v>193</v>
      </c>
      <c r="D91">
        <v>2954</v>
      </c>
      <c r="E91">
        <v>7.779905</v>
      </c>
    </row>
    <row r="92" spans="1:5" ht="12.75">
      <c r="A92">
        <v>415</v>
      </c>
      <c r="B92" t="s">
        <v>275</v>
      </c>
      <c r="C92" t="s">
        <v>269</v>
      </c>
      <c r="D92">
        <v>2958</v>
      </c>
      <c r="E92">
        <v>151.853781</v>
      </c>
    </row>
    <row r="93" spans="1:5" ht="12.75">
      <c r="A93">
        <v>501</v>
      </c>
      <c r="B93" t="s">
        <v>276</v>
      </c>
      <c r="C93" t="s">
        <v>193</v>
      </c>
      <c r="D93">
        <v>2959</v>
      </c>
      <c r="E93">
        <v>2.907739</v>
      </c>
    </row>
    <row r="94" spans="1:5" ht="12.75">
      <c r="A94">
        <v>502</v>
      </c>
      <c r="B94" t="s">
        <v>277</v>
      </c>
      <c r="C94" t="s">
        <v>193</v>
      </c>
      <c r="D94">
        <v>2960</v>
      </c>
      <c r="E94">
        <v>4.417375</v>
      </c>
    </row>
    <row r="95" spans="1:5" ht="12.75">
      <c r="A95">
        <v>503</v>
      </c>
      <c r="B95" t="s">
        <v>278</v>
      </c>
      <c r="C95" t="s">
        <v>279</v>
      </c>
      <c r="D95">
        <v>2961</v>
      </c>
      <c r="E95">
        <v>21.612655</v>
      </c>
    </row>
    <row r="96" spans="1:5" ht="12.75">
      <c r="A96">
        <v>504</v>
      </c>
      <c r="B96" t="s">
        <v>280</v>
      </c>
      <c r="C96" t="s">
        <v>279</v>
      </c>
      <c r="D96">
        <v>2962</v>
      </c>
      <c r="E96">
        <v>4.114887</v>
      </c>
    </row>
    <row r="97" spans="1:5" ht="12.75">
      <c r="A97">
        <v>505</v>
      </c>
      <c r="B97" t="s">
        <v>281</v>
      </c>
      <c r="C97" t="s">
        <v>279</v>
      </c>
      <c r="D97">
        <v>2963</v>
      </c>
      <c r="E97">
        <v>6.037854</v>
      </c>
    </row>
    <row r="98" spans="1:5" ht="12.75">
      <c r="A98">
        <v>506</v>
      </c>
      <c r="B98" t="s">
        <v>282</v>
      </c>
      <c r="C98" t="s">
        <v>193</v>
      </c>
      <c r="D98">
        <v>2964</v>
      </c>
      <c r="E98">
        <v>1.809027</v>
      </c>
    </row>
    <row r="99" spans="1:5" ht="12.75">
      <c r="A99">
        <v>507</v>
      </c>
      <c r="B99" t="s">
        <v>283</v>
      </c>
      <c r="C99" t="s">
        <v>193</v>
      </c>
      <c r="D99">
        <v>2965</v>
      </c>
      <c r="E99">
        <v>1.158228</v>
      </c>
    </row>
    <row r="100" spans="1:5" ht="12.75">
      <c r="A100">
        <v>508</v>
      </c>
      <c r="B100" t="s">
        <v>284</v>
      </c>
      <c r="C100" t="s">
        <v>193</v>
      </c>
      <c r="D100">
        <v>2966</v>
      </c>
      <c r="E100">
        <v>2.167885</v>
      </c>
    </row>
    <row r="101" spans="1:5" ht="12.75">
      <c r="A101">
        <v>509</v>
      </c>
      <c r="B101" t="s">
        <v>285</v>
      </c>
      <c r="C101" t="s">
        <v>193</v>
      </c>
      <c r="D101">
        <v>2968</v>
      </c>
      <c r="E101">
        <v>3.688802</v>
      </c>
    </row>
    <row r="102" spans="1:5" ht="12.75">
      <c r="A102">
        <v>510</v>
      </c>
      <c r="B102" t="s">
        <v>286</v>
      </c>
      <c r="C102" t="s">
        <v>193</v>
      </c>
      <c r="D102">
        <v>2969</v>
      </c>
      <c r="E102">
        <v>31.669986</v>
      </c>
    </row>
    <row r="103" spans="1:5" ht="12.75">
      <c r="A103">
        <v>511</v>
      </c>
      <c r="B103" t="s">
        <v>287</v>
      </c>
      <c r="C103" t="s">
        <v>193</v>
      </c>
      <c r="D103">
        <v>2970</v>
      </c>
      <c r="E103">
        <v>460.71</v>
      </c>
    </row>
    <row r="104" spans="1:5" ht="12.75">
      <c r="A104">
        <v>512</v>
      </c>
      <c r="B104" t="s">
        <v>288</v>
      </c>
      <c r="C104" t="s">
        <v>193</v>
      </c>
      <c r="D104">
        <v>2971</v>
      </c>
      <c r="E104">
        <v>38.411465</v>
      </c>
    </row>
    <row r="105" spans="1:5" ht="12.75">
      <c r="A105">
        <v>513</v>
      </c>
      <c r="B105" t="s">
        <v>289</v>
      </c>
      <c r="C105" t="s">
        <v>193</v>
      </c>
      <c r="D105">
        <v>3110</v>
      </c>
      <c r="E105">
        <v>7.737973</v>
      </c>
    </row>
    <row r="106" spans="1:5" ht="12.75">
      <c r="A106">
        <v>514</v>
      </c>
      <c r="B106" t="s">
        <v>290</v>
      </c>
      <c r="C106" t="s">
        <v>193</v>
      </c>
      <c r="D106">
        <v>3127</v>
      </c>
      <c r="E106">
        <v>113.214106</v>
      </c>
    </row>
    <row r="107" spans="1:5" ht="12.75">
      <c r="A107">
        <v>601</v>
      </c>
      <c r="B107" t="s">
        <v>291</v>
      </c>
      <c r="C107" t="s">
        <v>193</v>
      </c>
      <c r="D107">
        <v>2998</v>
      </c>
      <c r="E107">
        <v>122.980032</v>
      </c>
    </row>
    <row r="108" spans="1:5" ht="12.75">
      <c r="A108">
        <v>602</v>
      </c>
      <c r="B108" t="s">
        <v>292</v>
      </c>
      <c r="C108" t="s">
        <v>193</v>
      </c>
      <c r="D108">
        <v>2973</v>
      </c>
      <c r="E108">
        <v>2113.482427</v>
      </c>
    </row>
    <row r="109" spans="1:5" ht="12.75">
      <c r="A109">
        <v>603</v>
      </c>
      <c r="B109" t="s">
        <v>293</v>
      </c>
      <c r="C109" t="s">
        <v>193</v>
      </c>
      <c r="D109">
        <v>2974</v>
      </c>
      <c r="E109">
        <v>866.858077</v>
      </c>
    </row>
    <row r="110" spans="1:5" ht="12.75">
      <c r="A110">
        <v>604</v>
      </c>
      <c r="B110" t="s">
        <v>294</v>
      </c>
      <c r="C110" t="s">
        <v>193</v>
      </c>
      <c r="D110">
        <v>2975</v>
      </c>
      <c r="E110">
        <v>574.610627</v>
      </c>
    </row>
    <row r="111" spans="1:5" ht="12.75">
      <c r="A111">
        <v>605</v>
      </c>
      <c r="B111" t="s">
        <v>295</v>
      </c>
      <c r="C111" t="s">
        <v>193</v>
      </c>
      <c r="D111">
        <v>2976</v>
      </c>
      <c r="E111">
        <v>995.437606</v>
      </c>
    </row>
    <row r="112" spans="1:5" ht="12.75">
      <c r="A112">
        <v>607</v>
      </c>
      <c r="B112" t="s">
        <v>296</v>
      </c>
      <c r="C112" t="s">
        <v>279</v>
      </c>
      <c r="D112">
        <v>2978</v>
      </c>
      <c r="E112">
        <v>830.151573</v>
      </c>
    </row>
    <row r="113" spans="1:5" ht="12.75">
      <c r="A113">
        <v>608</v>
      </c>
      <c r="B113" t="s">
        <v>297</v>
      </c>
      <c r="C113" t="s">
        <v>279</v>
      </c>
      <c r="D113">
        <v>2979</v>
      </c>
      <c r="E113">
        <v>1389.068677</v>
      </c>
    </row>
    <row r="114" spans="1:5" ht="12.75">
      <c r="A114">
        <v>609</v>
      </c>
      <c r="B114" t="s">
        <v>298</v>
      </c>
      <c r="C114" t="s">
        <v>279</v>
      </c>
      <c r="D114">
        <v>2980</v>
      </c>
      <c r="E114">
        <v>15.749995</v>
      </c>
    </row>
    <row r="115" spans="1:5" ht="12.75">
      <c r="A115">
        <v>610</v>
      </c>
      <c r="B115" t="s">
        <v>299</v>
      </c>
      <c r="C115" t="s">
        <v>279</v>
      </c>
      <c r="D115">
        <v>2981</v>
      </c>
      <c r="E115">
        <v>49.138955</v>
      </c>
    </row>
    <row r="116" spans="1:5" ht="12.75">
      <c r="A116">
        <v>611</v>
      </c>
      <c r="B116" t="s">
        <v>300</v>
      </c>
      <c r="C116" t="s">
        <v>279</v>
      </c>
      <c r="D116">
        <v>2982</v>
      </c>
      <c r="E116">
        <v>43.206695</v>
      </c>
    </row>
    <row r="117" spans="1:5" ht="12.75">
      <c r="A117">
        <v>612</v>
      </c>
      <c r="B117" t="s">
        <v>301</v>
      </c>
      <c r="C117" t="s">
        <v>279</v>
      </c>
      <c r="D117">
        <v>2983</v>
      </c>
      <c r="E117">
        <v>62.372298</v>
      </c>
    </row>
    <row r="118" spans="1:5" ht="12.75">
      <c r="A118">
        <v>613</v>
      </c>
      <c r="B118" t="s">
        <v>302</v>
      </c>
      <c r="C118" t="s">
        <v>279</v>
      </c>
      <c r="D118">
        <v>2984</v>
      </c>
      <c r="E118">
        <v>128.151014</v>
      </c>
    </row>
    <row r="119" spans="1:5" ht="12.75">
      <c r="A119">
        <v>614</v>
      </c>
      <c r="B119" t="s">
        <v>303</v>
      </c>
      <c r="C119" t="s">
        <v>279</v>
      </c>
      <c r="D119">
        <v>2986</v>
      </c>
      <c r="E119">
        <v>11.450285</v>
      </c>
    </row>
    <row r="120" spans="1:5" ht="12.75">
      <c r="A120">
        <v>615</v>
      </c>
      <c r="B120" t="s">
        <v>304</v>
      </c>
      <c r="C120" t="s">
        <v>279</v>
      </c>
      <c r="D120">
        <v>2987</v>
      </c>
      <c r="E120">
        <v>31.489014</v>
      </c>
    </row>
    <row r="121" spans="1:5" ht="12.75">
      <c r="A121">
        <v>617</v>
      </c>
      <c r="B121" t="s">
        <v>305</v>
      </c>
      <c r="C121" t="s">
        <v>279</v>
      </c>
      <c r="D121">
        <v>2989</v>
      </c>
      <c r="E121">
        <v>71.394</v>
      </c>
    </row>
    <row r="122" spans="1:5" ht="12.75">
      <c r="A122">
        <v>618</v>
      </c>
      <c r="B122" t="s">
        <v>306</v>
      </c>
      <c r="C122" t="s">
        <v>279</v>
      </c>
      <c r="D122">
        <v>2990</v>
      </c>
      <c r="E122">
        <v>32.750582</v>
      </c>
    </row>
    <row r="123" spans="1:5" ht="12.75">
      <c r="A123">
        <v>619</v>
      </c>
      <c r="B123" t="s">
        <v>307</v>
      </c>
      <c r="C123" t="s">
        <v>279</v>
      </c>
      <c r="D123">
        <v>2991</v>
      </c>
      <c r="E123">
        <v>53.30306</v>
      </c>
    </row>
    <row r="124" spans="1:5" ht="12.75">
      <c r="A124">
        <v>621</v>
      </c>
      <c r="B124" t="s">
        <v>308</v>
      </c>
      <c r="C124" t="s">
        <v>279</v>
      </c>
      <c r="D124">
        <v>2992</v>
      </c>
      <c r="E124">
        <v>24.350051</v>
      </c>
    </row>
    <row r="125" spans="1:5" ht="12.75">
      <c r="A125">
        <v>623</v>
      </c>
      <c r="B125" t="s">
        <v>309</v>
      </c>
      <c r="C125" t="s">
        <v>279</v>
      </c>
      <c r="D125">
        <v>2994</v>
      </c>
      <c r="E125">
        <v>65.84972</v>
      </c>
    </row>
    <row r="126" spans="1:5" ht="12.75">
      <c r="A126">
        <v>624</v>
      </c>
      <c r="B126" t="s">
        <v>310</v>
      </c>
      <c r="C126" t="s">
        <v>193</v>
      </c>
      <c r="D126">
        <v>2995</v>
      </c>
      <c r="E126">
        <v>285.058219</v>
      </c>
    </row>
    <row r="127" spans="1:5" ht="12.75">
      <c r="A127">
        <v>625</v>
      </c>
      <c r="B127" t="s">
        <v>311</v>
      </c>
      <c r="C127" t="s">
        <v>279</v>
      </c>
      <c r="D127">
        <v>2996</v>
      </c>
      <c r="E127">
        <v>69.538801</v>
      </c>
    </row>
    <row r="128" spans="1:5" ht="12.75">
      <c r="A128">
        <v>626</v>
      </c>
      <c r="B128" t="s">
        <v>312</v>
      </c>
      <c r="C128" t="s">
        <v>279</v>
      </c>
      <c r="D128">
        <v>2997</v>
      </c>
      <c r="E128">
        <v>130.191103</v>
      </c>
    </row>
    <row r="129" spans="1:5" ht="12.75">
      <c r="A129">
        <v>627</v>
      </c>
      <c r="B129" t="s">
        <v>313</v>
      </c>
      <c r="C129" t="s">
        <v>193</v>
      </c>
      <c r="D129">
        <v>2999</v>
      </c>
      <c r="E129">
        <v>190.710621</v>
      </c>
    </row>
    <row r="130" spans="1:5" ht="12.75">
      <c r="A130">
        <v>628</v>
      </c>
      <c r="B130" t="s">
        <v>314</v>
      </c>
      <c r="C130" t="s">
        <v>279</v>
      </c>
      <c r="D130">
        <v>3000</v>
      </c>
      <c r="E130">
        <v>35.91659</v>
      </c>
    </row>
    <row r="131" spans="1:5" ht="12.75">
      <c r="A131">
        <v>629</v>
      </c>
      <c r="B131" t="s">
        <v>315</v>
      </c>
      <c r="C131" t="s">
        <v>279</v>
      </c>
      <c r="D131">
        <v>3001</v>
      </c>
      <c r="E131">
        <v>102.683119</v>
      </c>
    </row>
    <row r="132" spans="1:5" ht="12.75">
      <c r="A132">
        <v>630</v>
      </c>
      <c r="B132" t="s">
        <v>316</v>
      </c>
      <c r="C132" t="s">
        <v>193</v>
      </c>
      <c r="D132">
        <v>3003</v>
      </c>
      <c r="E132">
        <v>159.576979</v>
      </c>
    </row>
    <row r="133" spans="1:5" ht="12.75">
      <c r="A133">
        <v>631</v>
      </c>
      <c r="B133" t="s">
        <v>317</v>
      </c>
      <c r="C133" t="s">
        <v>193</v>
      </c>
      <c r="D133">
        <v>3128</v>
      </c>
      <c r="E133">
        <v>2693.599422</v>
      </c>
    </row>
    <row r="134" spans="1:5" ht="12.75">
      <c r="A134">
        <v>701</v>
      </c>
      <c r="B134" t="s">
        <v>318</v>
      </c>
      <c r="C134" t="s">
        <v>175</v>
      </c>
      <c r="D134">
        <v>3004</v>
      </c>
      <c r="E134">
        <v>349.028387</v>
      </c>
    </row>
    <row r="135" spans="1:5" ht="12.75">
      <c r="A135">
        <v>702</v>
      </c>
      <c r="B135" t="s">
        <v>319</v>
      </c>
      <c r="C135" t="s">
        <v>175</v>
      </c>
      <c r="D135">
        <v>3005</v>
      </c>
      <c r="E135">
        <v>465.227572</v>
      </c>
    </row>
    <row r="136" spans="1:5" ht="12.75">
      <c r="A136">
        <v>703</v>
      </c>
      <c r="B136" t="s">
        <v>320</v>
      </c>
      <c r="C136" t="s">
        <v>175</v>
      </c>
      <c r="D136">
        <v>3006</v>
      </c>
      <c r="E136">
        <v>564.075358</v>
      </c>
    </row>
    <row r="137" spans="1:5" ht="12.75">
      <c r="A137">
        <v>802</v>
      </c>
      <c r="B137" t="s">
        <v>321</v>
      </c>
      <c r="C137" t="s">
        <v>193</v>
      </c>
      <c r="D137">
        <v>3007</v>
      </c>
      <c r="E137">
        <v>69.011591</v>
      </c>
    </row>
    <row r="138" spans="1:5" ht="12.75">
      <c r="A138">
        <v>803</v>
      </c>
      <c r="B138" t="s">
        <v>322</v>
      </c>
      <c r="C138" t="s">
        <v>323</v>
      </c>
      <c r="D138">
        <v>3008</v>
      </c>
      <c r="E138">
        <v>989.847408</v>
      </c>
    </row>
    <row r="139" spans="1:5" ht="12.75">
      <c r="A139">
        <v>804</v>
      </c>
      <c r="B139" t="s">
        <v>324</v>
      </c>
      <c r="C139" t="s">
        <v>323</v>
      </c>
      <c r="D139">
        <v>3009</v>
      </c>
      <c r="E139">
        <v>481.744453</v>
      </c>
    </row>
    <row r="140" spans="1:5" ht="12.75">
      <c r="A140">
        <v>805</v>
      </c>
      <c r="B140" t="s">
        <v>325</v>
      </c>
      <c r="C140" t="s">
        <v>326</v>
      </c>
      <c r="D140">
        <v>3010</v>
      </c>
      <c r="E140">
        <v>603.176111</v>
      </c>
    </row>
    <row r="141" spans="1:5" ht="12.75">
      <c r="A141">
        <v>807</v>
      </c>
      <c r="B141" t="s">
        <v>327</v>
      </c>
      <c r="C141" t="s">
        <v>328</v>
      </c>
      <c r="D141">
        <v>3012</v>
      </c>
      <c r="E141">
        <v>438.138302</v>
      </c>
    </row>
    <row r="142" spans="1:5" ht="12.75">
      <c r="A142">
        <v>811</v>
      </c>
      <c r="B142" t="s">
        <v>329</v>
      </c>
      <c r="C142" t="s">
        <v>323</v>
      </c>
      <c r="D142">
        <v>3013</v>
      </c>
      <c r="E142">
        <v>608.634346</v>
      </c>
    </row>
    <row r="143" spans="1:5" ht="12.75">
      <c r="A143">
        <v>812</v>
      </c>
      <c r="B143" t="s">
        <v>330</v>
      </c>
      <c r="C143" t="s">
        <v>323</v>
      </c>
      <c r="D143">
        <v>3015</v>
      </c>
      <c r="E143">
        <v>518.842335</v>
      </c>
    </row>
    <row r="144" spans="1:5" ht="12.75">
      <c r="A144">
        <v>815</v>
      </c>
      <c r="B144" t="s">
        <v>331</v>
      </c>
      <c r="C144" t="s">
        <v>193</v>
      </c>
      <c r="D144">
        <v>3016</v>
      </c>
      <c r="E144">
        <v>80.628414</v>
      </c>
    </row>
    <row r="145" spans="1:5" ht="12.75">
      <c r="A145">
        <v>816</v>
      </c>
      <c r="B145" t="s">
        <v>332</v>
      </c>
      <c r="C145" t="s">
        <v>323</v>
      </c>
      <c r="D145">
        <v>3017</v>
      </c>
      <c r="E145">
        <v>241.685949</v>
      </c>
    </row>
    <row r="146" spans="1:5" ht="12.75">
      <c r="A146">
        <v>819</v>
      </c>
      <c r="B146" t="s">
        <v>333</v>
      </c>
      <c r="C146" t="s">
        <v>323</v>
      </c>
      <c r="D146">
        <v>3023</v>
      </c>
      <c r="E146">
        <v>439.011537</v>
      </c>
    </row>
    <row r="147" spans="1:5" ht="12.75">
      <c r="A147">
        <v>822</v>
      </c>
      <c r="B147" t="s">
        <v>334</v>
      </c>
      <c r="C147" t="s">
        <v>328</v>
      </c>
      <c r="D147">
        <v>3018</v>
      </c>
      <c r="E147">
        <v>547.54448</v>
      </c>
    </row>
    <row r="148" spans="1:5" ht="12.75">
      <c r="A148">
        <v>902</v>
      </c>
      <c r="B148" t="s">
        <v>335</v>
      </c>
      <c r="C148" t="s">
        <v>336</v>
      </c>
      <c r="D148">
        <v>3019</v>
      </c>
      <c r="E148">
        <v>673.230333</v>
      </c>
    </row>
    <row r="149" spans="1:5" ht="12.75">
      <c r="A149">
        <v>903</v>
      </c>
      <c r="B149" t="s">
        <v>337</v>
      </c>
      <c r="C149" t="s">
        <v>225</v>
      </c>
      <c r="D149">
        <v>3020</v>
      </c>
      <c r="E149">
        <v>7.400109</v>
      </c>
    </row>
    <row r="150" spans="1:5" ht="12.75">
      <c r="A150">
        <v>904</v>
      </c>
      <c r="B150" t="s">
        <v>338</v>
      </c>
      <c r="C150" t="s">
        <v>181</v>
      </c>
      <c r="D150">
        <v>3024</v>
      </c>
      <c r="E150">
        <v>98.866255</v>
      </c>
    </row>
    <row r="151" spans="1:5" ht="12.75">
      <c r="A151">
        <v>905</v>
      </c>
      <c r="B151" t="s">
        <v>339</v>
      </c>
      <c r="C151" t="s">
        <v>340</v>
      </c>
      <c r="D151">
        <v>3025</v>
      </c>
      <c r="E151">
        <v>1305.96</v>
      </c>
    </row>
    <row r="152" spans="1:5" ht="12.75">
      <c r="A152">
        <v>906</v>
      </c>
      <c r="B152" t="s">
        <v>341</v>
      </c>
      <c r="C152" t="s">
        <v>340</v>
      </c>
      <c r="D152">
        <v>3026</v>
      </c>
      <c r="E152">
        <v>1259.971251</v>
      </c>
    </row>
    <row r="153" spans="1:5" ht="12.75">
      <c r="A153">
        <v>907</v>
      </c>
      <c r="B153" t="s">
        <v>342</v>
      </c>
      <c r="C153" t="s">
        <v>279</v>
      </c>
      <c r="D153">
        <v>3029</v>
      </c>
      <c r="E153">
        <v>106.977795</v>
      </c>
    </row>
    <row r="154" spans="1:5" ht="12.75">
      <c r="A154">
        <v>908</v>
      </c>
      <c r="B154" t="s">
        <v>343</v>
      </c>
      <c r="C154" t="s">
        <v>279</v>
      </c>
      <c r="D154">
        <v>3030</v>
      </c>
      <c r="E154">
        <v>146.147778</v>
      </c>
    </row>
    <row r="155" spans="1:5" ht="12.75">
      <c r="A155">
        <v>909</v>
      </c>
      <c r="B155" t="s">
        <v>344</v>
      </c>
      <c r="C155" t="s">
        <v>279</v>
      </c>
      <c r="D155">
        <v>3031</v>
      </c>
      <c r="E155">
        <v>186.98</v>
      </c>
    </row>
    <row r="156" spans="1:5" ht="12.75">
      <c r="A156">
        <v>910</v>
      </c>
      <c r="B156" t="s">
        <v>345</v>
      </c>
      <c r="C156" t="s">
        <v>279</v>
      </c>
      <c r="D156">
        <v>3032</v>
      </c>
      <c r="E156">
        <v>406.779428</v>
      </c>
    </row>
    <row r="157" spans="1:5" ht="12.75">
      <c r="A157">
        <v>911</v>
      </c>
      <c r="B157" t="s">
        <v>346</v>
      </c>
      <c r="C157" t="s">
        <v>279</v>
      </c>
      <c r="D157">
        <v>3034</v>
      </c>
      <c r="E157">
        <v>43.8784</v>
      </c>
    </row>
    <row r="158" spans="1:5" ht="12.75">
      <c r="A158">
        <v>913</v>
      </c>
      <c r="B158" t="s">
        <v>347</v>
      </c>
      <c r="C158" t="s">
        <v>348</v>
      </c>
      <c r="D158">
        <v>3035</v>
      </c>
      <c r="E158">
        <v>82.600003</v>
      </c>
    </row>
    <row r="159" spans="1:5" ht="12.75">
      <c r="A159">
        <v>914</v>
      </c>
      <c r="B159" t="s">
        <v>349</v>
      </c>
      <c r="C159" t="s">
        <v>187</v>
      </c>
      <c r="D159">
        <v>3036</v>
      </c>
      <c r="E159">
        <v>91.766003</v>
      </c>
    </row>
    <row r="160" spans="1:5" ht="12.75">
      <c r="A160">
        <v>915</v>
      </c>
      <c r="B160" t="s">
        <v>350</v>
      </c>
      <c r="C160" t="s">
        <v>193</v>
      </c>
      <c r="D160">
        <v>3037</v>
      </c>
      <c r="E160">
        <v>4484.381935</v>
      </c>
    </row>
    <row r="161" spans="1:5" ht="12.75">
      <c r="A161">
        <v>916</v>
      </c>
      <c r="B161" t="s">
        <v>351</v>
      </c>
      <c r="C161" t="s">
        <v>218</v>
      </c>
      <c r="D161">
        <v>3038</v>
      </c>
      <c r="E161">
        <v>87.831058</v>
      </c>
    </row>
    <row r="162" spans="1:5" ht="12.75">
      <c r="A162">
        <v>923</v>
      </c>
      <c r="B162" t="s">
        <v>352</v>
      </c>
      <c r="C162" t="s">
        <v>225</v>
      </c>
      <c r="D162">
        <v>3039</v>
      </c>
      <c r="E162">
        <v>3.79991</v>
      </c>
    </row>
    <row r="163" spans="1:5" ht="12.75">
      <c r="A163">
        <v>924</v>
      </c>
      <c r="B163" t="s">
        <v>353</v>
      </c>
      <c r="C163" t="s">
        <v>225</v>
      </c>
      <c r="D163">
        <v>3040</v>
      </c>
      <c r="E163">
        <v>11.750046</v>
      </c>
    </row>
    <row r="164" spans="1:5" ht="12.75">
      <c r="A164">
        <v>925</v>
      </c>
      <c r="B164" t="s">
        <v>354</v>
      </c>
      <c r="C164" t="s">
        <v>181</v>
      </c>
      <c r="D164">
        <v>3041</v>
      </c>
      <c r="E164">
        <v>119.697911</v>
      </c>
    </row>
    <row r="165" spans="1:5" ht="12.75">
      <c r="A165">
        <v>926</v>
      </c>
      <c r="B165" t="s">
        <v>355</v>
      </c>
      <c r="C165" t="s">
        <v>356</v>
      </c>
      <c r="D165">
        <v>3116</v>
      </c>
      <c r="E165">
        <v>26.510146</v>
      </c>
    </row>
    <row r="166" spans="1:5" ht="12.75">
      <c r="A166">
        <v>927</v>
      </c>
      <c r="B166" t="s">
        <v>357</v>
      </c>
      <c r="C166" t="s">
        <v>181</v>
      </c>
      <c r="D166">
        <v>3042</v>
      </c>
      <c r="E166">
        <v>241.539746</v>
      </c>
    </row>
    <row r="167" spans="1:5" ht="12.75">
      <c r="A167">
        <v>928</v>
      </c>
      <c r="B167" t="s">
        <v>358</v>
      </c>
      <c r="C167" t="s">
        <v>193</v>
      </c>
      <c r="D167">
        <v>3120</v>
      </c>
      <c r="E167">
        <v>622.396496</v>
      </c>
    </row>
    <row r="168" spans="1:5" ht="12.75">
      <c r="A168">
        <v>934</v>
      </c>
      <c r="B168" t="s">
        <v>359</v>
      </c>
      <c r="C168" t="s">
        <v>279</v>
      </c>
      <c r="D168">
        <v>3043</v>
      </c>
      <c r="E168">
        <v>452.717871</v>
      </c>
    </row>
  </sheetData>
  <sheetProtection password="CA9B" sheet="1" objects="1" scenarios="1"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:IV16384"/>
    </sheetView>
  </sheetViews>
  <sheetFormatPr defaultColWidth="11.421875" defaultRowHeight="12.75"/>
  <sheetData>
    <row r="1" spans="1:5" ht="12.75">
      <c r="A1" t="s">
        <v>164</v>
      </c>
      <c r="B1" t="s">
        <v>165</v>
      </c>
      <c r="C1" t="s">
        <v>166</v>
      </c>
      <c r="D1" t="s">
        <v>167</v>
      </c>
      <c r="E1" t="s">
        <v>168</v>
      </c>
    </row>
    <row r="2" spans="1:5" ht="12.75">
      <c r="A2">
        <v>71220</v>
      </c>
      <c r="B2" t="s">
        <v>360</v>
      </c>
      <c r="C2" t="s">
        <v>361</v>
      </c>
      <c r="D2">
        <v>3183</v>
      </c>
      <c r="E2">
        <v>15576.221384</v>
      </c>
    </row>
    <row r="3" spans="1:5" ht="12.75">
      <c r="A3">
        <v>71221</v>
      </c>
      <c r="B3" t="s">
        <v>362</v>
      </c>
      <c r="C3" t="s">
        <v>361</v>
      </c>
      <c r="D3">
        <v>3184</v>
      </c>
      <c r="E3">
        <v>39.373073</v>
      </c>
    </row>
    <row r="4" spans="1:5" ht="12.75">
      <c r="A4">
        <v>71245</v>
      </c>
      <c r="B4" t="s">
        <v>363</v>
      </c>
      <c r="C4" t="s">
        <v>361</v>
      </c>
      <c r="D4">
        <v>3189</v>
      </c>
      <c r="E4">
        <v>28.31747</v>
      </c>
    </row>
    <row r="5" spans="1:5" ht="12.75">
      <c r="A5">
        <v>71361</v>
      </c>
      <c r="B5" t="s">
        <v>364</v>
      </c>
      <c r="C5" t="s">
        <v>361</v>
      </c>
      <c r="D5">
        <v>3190</v>
      </c>
      <c r="E5">
        <v>44.26753</v>
      </c>
    </row>
    <row r="6" spans="1:5" ht="12.75">
      <c r="A6">
        <v>71371</v>
      </c>
      <c r="B6" t="s">
        <v>365</v>
      </c>
      <c r="C6" t="s">
        <v>361</v>
      </c>
      <c r="D6">
        <v>3191</v>
      </c>
      <c r="E6">
        <v>42.727129</v>
      </c>
    </row>
    <row r="7" spans="1:5" ht="12.75">
      <c r="A7">
        <v>71411</v>
      </c>
      <c r="B7" t="s">
        <v>366</v>
      </c>
      <c r="C7" t="s">
        <v>361</v>
      </c>
      <c r="D7">
        <v>3192</v>
      </c>
      <c r="E7">
        <v>38.482</v>
      </c>
    </row>
    <row r="8" spans="1:5" ht="12.75">
      <c r="A8">
        <v>72211</v>
      </c>
      <c r="B8" t="s">
        <v>367</v>
      </c>
      <c r="C8" t="s">
        <v>361</v>
      </c>
      <c r="D8">
        <v>3193</v>
      </c>
      <c r="E8">
        <v>45.319915</v>
      </c>
    </row>
    <row r="9" spans="1:5" ht="12.75">
      <c r="A9">
        <v>72212</v>
      </c>
      <c r="B9" t="s">
        <v>368</v>
      </c>
      <c r="C9" t="s">
        <v>361</v>
      </c>
      <c r="D9">
        <v>3204</v>
      </c>
      <c r="E9">
        <v>39.637929</v>
      </c>
    </row>
    <row r="10" spans="1:5" ht="12.75">
      <c r="A10">
        <v>72338</v>
      </c>
      <c r="B10" t="s">
        <v>369</v>
      </c>
      <c r="C10" t="s">
        <v>361</v>
      </c>
      <c r="D10">
        <v>3195</v>
      </c>
      <c r="E10">
        <v>55.27179</v>
      </c>
    </row>
    <row r="11" spans="1:5" ht="12.75">
      <c r="A11">
        <v>93131</v>
      </c>
      <c r="B11" t="s">
        <v>370</v>
      </c>
      <c r="C11" t="s">
        <v>361</v>
      </c>
      <c r="D11">
        <v>3232</v>
      </c>
      <c r="E11">
        <v>28.949649</v>
      </c>
    </row>
  </sheetData>
  <sheetProtection password="CA9B" sheet="1" objects="1" scenarios="1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20" sqref="A20"/>
    </sheetView>
  </sheetViews>
  <sheetFormatPr defaultColWidth="11.421875" defaultRowHeight="12.75"/>
  <cols>
    <col min="2" max="2" width="37.00390625" style="1" bestFit="1" customWidth="1"/>
  </cols>
  <sheetData>
    <row r="1" spans="2:3" ht="12.75">
      <c r="B1" s="1" t="s">
        <v>3</v>
      </c>
      <c r="C1" s="3" t="s">
        <v>22</v>
      </c>
    </row>
    <row r="3" spans="1:3" ht="12.75">
      <c r="A3">
        <v>2897</v>
      </c>
      <c r="B3" s="1" t="s">
        <v>4</v>
      </c>
      <c r="C3">
        <f>VLOOKUP(A3,materiales!$D$2:$E$190,2,FALSE)</f>
        <v>2157.780755</v>
      </c>
    </row>
    <row r="4" spans="1:3" ht="12.75">
      <c r="A4">
        <v>2900</v>
      </c>
      <c r="B4" s="1" t="s">
        <v>5</v>
      </c>
      <c r="C4">
        <f>VLOOKUP(A4,materiales!$D$2:$E$190,2,FALSE)</f>
        <v>5596.328931</v>
      </c>
    </row>
    <row r="5" spans="1:3" ht="12.75">
      <c r="A5">
        <v>2856</v>
      </c>
      <c r="B5" s="1" t="s">
        <v>6</v>
      </c>
      <c r="C5">
        <f>VLOOKUP(A5,materiales!$D$2:$E$190,2,FALSE)</f>
        <v>102.723177</v>
      </c>
    </row>
    <row r="6" spans="1:3" ht="12.75">
      <c r="A6">
        <v>2914</v>
      </c>
      <c r="B6" s="1" t="s">
        <v>7</v>
      </c>
      <c r="C6">
        <f>VLOOKUP(A6,materiales!$D$2:$E$190,2,FALSE)</f>
        <v>452.42326</v>
      </c>
    </row>
    <row r="7" spans="1:3" ht="12.75">
      <c r="A7">
        <v>2932</v>
      </c>
      <c r="B7" s="1" t="s">
        <v>8</v>
      </c>
      <c r="C7">
        <f>VLOOKUP(A7,materiales!$D$2:$E$190,2,FALSE)</f>
        <v>6800.432791</v>
      </c>
    </row>
    <row r="8" spans="1:3" ht="12.75">
      <c r="A8">
        <v>2855</v>
      </c>
      <c r="B8" s="1" t="s">
        <v>9</v>
      </c>
      <c r="C8">
        <f>VLOOKUP(A8,materiales!$D$2:$E$190,2,FALSE)</f>
        <v>579.630687</v>
      </c>
    </row>
    <row r="9" spans="1:3" ht="12.75">
      <c r="A9">
        <v>2853</v>
      </c>
      <c r="B9" s="1" t="s">
        <v>10</v>
      </c>
      <c r="C9">
        <f>VLOOKUP(A9,materiales!$D$2:$E$190,2,FALSE)</f>
        <v>186.78308</v>
      </c>
    </row>
    <row r="10" spans="1:3" ht="12.75">
      <c r="A10">
        <v>2851</v>
      </c>
      <c r="B10" s="1" t="s">
        <v>11</v>
      </c>
      <c r="C10">
        <f>VLOOKUP(A10,materiales!$D$2:$E$190,2,FALSE)</f>
        <v>172.439608</v>
      </c>
    </row>
    <row r="11" spans="1:3" ht="12.75">
      <c r="A11">
        <v>2850</v>
      </c>
      <c r="B11" s="1" t="s">
        <v>12</v>
      </c>
      <c r="C11">
        <f>VLOOKUP(A11,materiales!$D$2:$E$190,2,FALSE)</f>
        <v>4314.012722</v>
      </c>
    </row>
    <row r="12" spans="1:3" ht="12.75">
      <c r="A12">
        <v>2852</v>
      </c>
      <c r="B12" s="1" t="s">
        <v>13</v>
      </c>
      <c r="C12">
        <f>VLOOKUP(A12,materiales!$D$2:$E$190,2,FALSE)</f>
        <v>25.136507</v>
      </c>
    </row>
    <row r="13" spans="1:3" ht="12.75">
      <c r="A13">
        <v>3184</v>
      </c>
      <c r="B13" s="1" t="s">
        <v>14</v>
      </c>
      <c r="C13">
        <f>VLOOKUP(A13,'mano de obra'!$D$2:$E$20,2,FALSE)</f>
        <v>39.373073</v>
      </c>
    </row>
    <row r="14" spans="1:3" ht="12.75">
      <c r="A14">
        <v>3232</v>
      </c>
      <c r="B14" s="1" t="s">
        <v>15</v>
      </c>
      <c r="C14">
        <f>VLOOKUP(A14,'mano de obra'!$D$2:$E$20,2,FALSE)</f>
        <v>28.949649</v>
      </c>
    </row>
    <row r="16" spans="2:4" ht="12.75">
      <c r="B16" s="1" t="s">
        <v>16</v>
      </c>
      <c r="C16" s="73">
        <v>0.2</v>
      </c>
      <c r="D16">
        <v>0.2</v>
      </c>
    </row>
    <row r="17" spans="2:4" ht="12.75">
      <c r="B17" s="1" t="s">
        <v>17</v>
      </c>
      <c r="C17" s="73">
        <v>0.15</v>
      </c>
      <c r="D17">
        <v>0.15</v>
      </c>
    </row>
    <row r="18" spans="2:4" ht="12.75">
      <c r="B18" s="1" t="s">
        <v>18</v>
      </c>
      <c r="C18" s="74">
        <f>0.7*0.03</f>
        <v>0.020999999999999998</v>
      </c>
      <c r="D18">
        <v>0.020999999999999998</v>
      </c>
    </row>
    <row r="19" spans="2:4" ht="12.75">
      <c r="B19" s="1" t="s">
        <v>19</v>
      </c>
      <c r="C19" s="73">
        <v>0.23</v>
      </c>
      <c r="D19">
        <v>0.23</v>
      </c>
    </row>
    <row r="20" spans="2:8" ht="12.75">
      <c r="B20" s="1" t="s">
        <v>20</v>
      </c>
      <c r="C20" s="73">
        <v>0.8736</v>
      </c>
      <c r="D20">
        <v>0.8736</v>
      </c>
      <c r="E20">
        <v>0.56</v>
      </c>
      <c r="F20">
        <v>0.56</v>
      </c>
      <c r="G20">
        <v>0.68</v>
      </c>
      <c r="H20">
        <v>0.68</v>
      </c>
    </row>
    <row r="21" spans="2:4" ht="12.75">
      <c r="B21" s="1" t="s">
        <v>21</v>
      </c>
      <c r="C21" s="73">
        <v>0.05</v>
      </c>
      <c r="D21">
        <v>0.05</v>
      </c>
    </row>
  </sheetData>
  <sheetProtection password="CA9B" sheet="1" objects="1" scenarios="1"/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8"/>
  <sheetViews>
    <sheetView zoomScale="90" zoomScaleNormal="90" zoomScalePageLayoutView="0" workbookViewId="0" topLeftCell="A35">
      <selection activeCell="E35" sqref="E35"/>
    </sheetView>
  </sheetViews>
  <sheetFormatPr defaultColWidth="11.421875" defaultRowHeight="12.75"/>
  <cols>
    <col min="1" max="1" width="25.8515625" style="0" bestFit="1" customWidth="1"/>
    <col min="2" max="2" width="11.421875" style="4" customWidth="1"/>
    <col min="3" max="3" width="13.8515625" style="4" customWidth="1"/>
    <col min="4" max="4" width="15.00390625" style="7" customWidth="1"/>
    <col min="5" max="5" width="12.421875" style="7" bestFit="1" customWidth="1"/>
    <col min="6" max="6" width="12.8515625" style="7" bestFit="1" customWidth="1"/>
    <col min="7" max="7" width="13.57421875" style="7" bestFit="1" customWidth="1"/>
  </cols>
  <sheetData>
    <row r="1" spans="1:7" s="67" customFormat="1" ht="20.25">
      <c r="A1" s="64" t="s">
        <v>23</v>
      </c>
      <c r="B1" s="65"/>
      <c r="D1" s="84">
        <v>37257</v>
      </c>
      <c r="E1" s="66"/>
      <c r="F1" s="66"/>
      <c r="G1" s="66"/>
    </row>
    <row r="2" spans="1:3" ht="12.75">
      <c r="A2" s="2"/>
      <c r="C2" s="3"/>
    </row>
    <row r="3" spans="1:7" s="32" customFormat="1" ht="12.75">
      <c r="A3" s="27" t="s">
        <v>25</v>
      </c>
      <c r="B3" s="28"/>
      <c r="C3" s="29" t="s">
        <v>26</v>
      </c>
      <c r="D3" s="31"/>
      <c r="E3" s="31"/>
      <c r="F3" s="31"/>
      <c r="G3" s="31"/>
    </row>
    <row r="5" spans="1:3" ht="15.75">
      <c r="A5" s="25" t="s">
        <v>27</v>
      </c>
      <c r="B5" s="26"/>
      <c r="C5" s="26" t="s">
        <v>28</v>
      </c>
    </row>
    <row r="8" spans="1:7" ht="15.75">
      <c r="A8" s="2" t="s">
        <v>125</v>
      </c>
      <c r="B8" s="3" t="s">
        <v>29</v>
      </c>
      <c r="C8" s="3" t="s">
        <v>30</v>
      </c>
      <c r="D8" s="22" t="s">
        <v>31</v>
      </c>
      <c r="E8" s="23"/>
      <c r="F8" s="24" t="s">
        <v>32</v>
      </c>
      <c r="G8" s="16"/>
    </row>
    <row r="9" spans="4:7" ht="12.75">
      <c r="D9" s="9" t="s">
        <v>33</v>
      </c>
      <c r="E9" s="8" t="s">
        <v>34</v>
      </c>
      <c r="F9" s="9" t="s">
        <v>33</v>
      </c>
      <c r="G9" s="8" t="s">
        <v>34</v>
      </c>
    </row>
    <row r="10" spans="4:7" ht="12.75">
      <c r="D10" s="9"/>
      <c r="E10" s="8"/>
      <c r="G10" s="8"/>
    </row>
    <row r="11" spans="1:7" ht="12.75">
      <c r="A11" t="s">
        <v>35</v>
      </c>
      <c r="B11" s="4" t="s">
        <v>56</v>
      </c>
      <c r="C11" s="4">
        <v>120</v>
      </c>
      <c r="D11" s="9">
        <f>'items de calculo'!C4/1000</f>
        <v>5.596328931</v>
      </c>
      <c r="E11" s="8">
        <f>D11*C11</f>
        <v>671.55947172</v>
      </c>
      <c r="F11" s="9">
        <f>'items de calculo'!C3/1000</f>
        <v>2.157780755</v>
      </c>
      <c r="G11" s="8">
        <f>F11*C11</f>
        <v>258.93369060000003</v>
      </c>
    </row>
    <row r="12" spans="1:7" ht="12.75">
      <c r="A12" t="s">
        <v>36</v>
      </c>
      <c r="B12" s="4" t="s">
        <v>1</v>
      </c>
      <c r="C12" s="4">
        <v>0.09</v>
      </c>
      <c r="D12" s="9">
        <f>'items de calculo'!C6</f>
        <v>452.42326</v>
      </c>
      <c r="E12" s="8">
        <f>D12*C12</f>
        <v>40.7180934</v>
      </c>
      <c r="F12" s="9">
        <f>D12</f>
        <v>452.42326</v>
      </c>
      <c r="G12" s="8">
        <f>E12</f>
        <v>40.7180934</v>
      </c>
    </row>
    <row r="13" spans="1:7" ht="12.75">
      <c r="A13" t="s">
        <v>59</v>
      </c>
      <c r="B13" s="4" t="s">
        <v>2</v>
      </c>
      <c r="C13" s="4">
        <v>9</v>
      </c>
      <c r="D13" s="9">
        <f>'items de calculo'!C5/50</f>
        <v>2.05446354</v>
      </c>
      <c r="E13" s="8">
        <f>D13*C13</f>
        <v>18.49017186</v>
      </c>
      <c r="F13" s="7">
        <f>D13</f>
        <v>2.05446354</v>
      </c>
      <c r="G13" s="8">
        <f>E13</f>
        <v>18.49017186</v>
      </c>
    </row>
    <row r="14" spans="4:7" ht="12.75">
      <c r="D14" s="9"/>
      <c r="E14" s="8"/>
      <c r="G14" s="8"/>
    </row>
    <row r="15" spans="1:7" s="2" customFormat="1" ht="12.75">
      <c r="A15" s="2" t="s">
        <v>37</v>
      </c>
      <c r="B15" s="3"/>
      <c r="C15" s="3"/>
      <c r="D15" s="13"/>
      <c r="E15" s="14">
        <f>SUM(E11:E14)</f>
        <v>730.7677369800001</v>
      </c>
      <c r="F15" s="15"/>
      <c r="G15" s="14">
        <f>SUM(G11:G14)</f>
        <v>318.14195586</v>
      </c>
    </row>
    <row r="16" spans="4:7" ht="12.75">
      <c r="D16" s="9"/>
      <c r="E16" s="8"/>
      <c r="G16" s="8"/>
    </row>
    <row r="17" spans="1:7" ht="12.75">
      <c r="A17" t="s">
        <v>38</v>
      </c>
      <c r="B17" s="4" t="s">
        <v>57</v>
      </c>
      <c r="C17" s="4">
        <v>2.5</v>
      </c>
      <c r="D17" s="9">
        <f>'items de calculo'!C13</f>
        <v>39.373073</v>
      </c>
      <c r="E17" s="8">
        <f>D17*C17</f>
        <v>98.4326825</v>
      </c>
      <c r="F17" s="7">
        <f>D17</f>
        <v>39.373073</v>
      </c>
      <c r="G17" s="8">
        <f>E17</f>
        <v>98.4326825</v>
      </c>
    </row>
    <row r="18" spans="1:7" ht="12.75">
      <c r="A18" t="s">
        <v>39</v>
      </c>
      <c r="B18" s="4" t="s">
        <v>57</v>
      </c>
      <c r="C18" s="4">
        <v>1.3</v>
      </c>
      <c r="D18" s="9">
        <f>'items de calculo'!C14</f>
        <v>28.949649</v>
      </c>
      <c r="E18" s="8">
        <f>D18*C18</f>
        <v>37.6345437</v>
      </c>
      <c r="F18" s="7">
        <f>D18</f>
        <v>28.949649</v>
      </c>
      <c r="G18" s="8">
        <f>E18</f>
        <v>37.6345437</v>
      </c>
    </row>
    <row r="19" spans="4:7" ht="12.75">
      <c r="D19" s="9"/>
      <c r="E19" s="8"/>
      <c r="G19" s="8"/>
    </row>
    <row r="20" spans="1:7" s="2" customFormat="1" ht="12.75">
      <c r="A20" s="2" t="s">
        <v>40</v>
      </c>
      <c r="B20" s="3"/>
      <c r="C20" s="3"/>
      <c r="D20" s="13"/>
      <c r="E20" s="14">
        <f>SUM(E17:E19)</f>
        <v>136.0672262</v>
      </c>
      <c r="F20" s="15"/>
      <c r="G20" s="14">
        <f>SUM(G17:G19)</f>
        <v>136.0672262</v>
      </c>
    </row>
    <row r="21" spans="1:7" ht="12.75">
      <c r="A21" s="2"/>
      <c r="B21" s="3"/>
      <c r="D21" s="9"/>
      <c r="E21" s="8"/>
      <c r="G21" s="8"/>
    </row>
    <row r="22" spans="1:7" ht="12.75">
      <c r="A22" s="2" t="s">
        <v>41</v>
      </c>
      <c r="B22" s="3" t="s">
        <v>42</v>
      </c>
      <c r="D22" s="9"/>
      <c r="E22" s="14">
        <f>E20+E15</f>
        <v>866.8349631800002</v>
      </c>
      <c r="G22" s="14">
        <f>G20+G15</f>
        <v>454.20918206</v>
      </c>
    </row>
    <row r="23" spans="4:7" ht="12.75">
      <c r="D23" s="9"/>
      <c r="E23" s="8"/>
      <c r="G23" s="8"/>
    </row>
    <row r="24" spans="1:7" ht="12.75">
      <c r="A24" t="s">
        <v>43</v>
      </c>
      <c r="B24" s="4" t="s">
        <v>58</v>
      </c>
      <c r="C24" s="4">
        <v>20</v>
      </c>
      <c r="D24" s="9"/>
      <c r="E24" s="11">
        <f>E22*'items de calculo'!C16</f>
        <v>173.36699263600005</v>
      </c>
      <c r="F24" s="12"/>
      <c r="G24" s="11">
        <f>G22*'items de calculo'!C16</f>
        <v>90.841836412</v>
      </c>
    </row>
    <row r="25" spans="4:7" ht="12.75">
      <c r="D25" s="9"/>
      <c r="E25" s="8"/>
      <c r="G25" s="8"/>
    </row>
    <row r="26" spans="1:7" ht="12.75">
      <c r="A26" s="2" t="s">
        <v>44</v>
      </c>
      <c r="D26" s="9"/>
      <c r="E26" s="14">
        <f>E24</f>
        <v>173.36699263600005</v>
      </c>
      <c r="F26" s="15"/>
      <c r="G26" s="14">
        <f>G24</f>
        <v>90.841836412</v>
      </c>
    </row>
    <row r="27" spans="1:7" ht="12.75">
      <c r="A27" s="2"/>
      <c r="D27" s="9"/>
      <c r="E27" s="8"/>
      <c r="G27" s="8"/>
    </row>
    <row r="28" spans="1:7" ht="12.75">
      <c r="A28" s="2" t="s">
        <v>45</v>
      </c>
      <c r="B28" s="3" t="s">
        <v>46</v>
      </c>
      <c r="D28" s="13"/>
      <c r="E28" s="14">
        <f>E26+E22</f>
        <v>1040.2019558160002</v>
      </c>
      <c r="F28" s="15"/>
      <c r="G28" s="14">
        <f>G26+G22</f>
        <v>545.051018472</v>
      </c>
    </row>
    <row r="29" spans="4:7" ht="12.75">
      <c r="D29" s="9"/>
      <c r="E29" s="8"/>
      <c r="G29" s="8"/>
    </row>
    <row r="30" spans="1:7" ht="12.75">
      <c r="A30" t="s">
        <v>47</v>
      </c>
      <c r="B30" s="4" t="s">
        <v>58</v>
      </c>
      <c r="C30" s="4" t="s">
        <v>60</v>
      </c>
      <c r="D30" s="9"/>
      <c r="E30" s="8">
        <f>E28*'items de calculo'!C18</f>
        <v>21.844241072136004</v>
      </c>
      <c r="G30" s="8">
        <f>G28*'items de calculo'!C18</f>
        <v>11.446071387912</v>
      </c>
    </row>
    <row r="31" spans="4:7" ht="12.75">
      <c r="D31" s="9"/>
      <c r="E31" s="8"/>
      <c r="G31" s="8"/>
    </row>
    <row r="32" spans="1:7" ht="12.75">
      <c r="A32" s="6" t="s">
        <v>48</v>
      </c>
      <c r="B32" s="3" t="s">
        <v>49</v>
      </c>
      <c r="D32" s="9"/>
      <c r="E32" s="14">
        <f>E28+E30</f>
        <v>1062.0461968881361</v>
      </c>
      <c r="F32" s="15"/>
      <c r="G32" s="14">
        <f>G28+G30</f>
        <v>556.497089859912</v>
      </c>
    </row>
    <row r="33" spans="4:7" ht="12.75">
      <c r="D33" s="9"/>
      <c r="E33" s="8"/>
      <c r="G33" s="8"/>
    </row>
    <row r="34" spans="1:7" ht="12.75">
      <c r="A34" t="s">
        <v>50</v>
      </c>
      <c r="B34" s="4" t="s">
        <v>58</v>
      </c>
      <c r="C34" s="4">
        <v>23</v>
      </c>
      <c r="D34" s="9"/>
      <c r="E34" s="8">
        <f>E32*'items de calculo'!C19</f>
        <v>244.27062528427132</v>
      </c>
      <c r="G34" s="8">
        <f>G32*'items de calculo'!C19</f>
        <v>127.99433066777976</v>
      </c>
    </row>
    <row r="35" spans="1:7" ht="12.75">
      <c r="A35" t="s">
        <v>51</v>
      </c>
      <c r="B35" s="4" t="s">
        <v>58</v>
      </c>
      <c r="C35" s="4">
        <v>87.36</v>
      </c>
      <c r="D35" s="9"/>
      <c r="E35" s="8">
        <f>E20*'items de calculo'!C20</f>
        <v>118.86832880832</v>
      </c>
      <c r="G35" s="8">
        <f>G20*'items de calculo'!C20</f>
        <v>118.86832880832</v>
      </c>
    </row>
    <row r="36" spans="4:7" ht="12.75">
      <c r="D36" s="9"/>
      <c r="E36" s="8"/>
      <c r="G36" s="8"/>
    </row>
    <row r="37" spans="1:7" s="2" customFormat="1" ht="12.75">
      <c r="A37" s="2" t="s">
        <v>52</v>
      </c>
      <c r="B37" s="3"/>
      <c r="C37" s="3"/>
      <c r="D37" s="13"/>
      <c r="E37" s="14">
        <f>SUM(E34:E36,E32)</f>
        <v>1425.1851509807275</v>
      </c>
      <c r="F37" s="15"/>
      <c r="G37" s="14">
        <f>SUM(G34:G36,G32)</f>
        <v>803.3597493360118</v>
      </c>
    </row>
    <row r="38" spans="4:7" ht="12.75">
      <c r="D38" s="9"/>
      <c r="E38" s="8"/>
      <c r="G38" s="8"/>
    </row>
    <row r="39" spans="1:7" ht="12.75">
      <c r="A39" t="s">
        <v>53</v>
      </c>
      <c r="B39" s="4" t="s">
        <v>58</v>
      </c>
      <c r="C39" s="4">
        <v>5</v>
      </c>
      <c r="D39" s="9"/>
      <c r="E39" s="8">
        <f>E37*'items de calculo'!C21</f>
        <v>71.25925754903638</v>
      </c>
      <c r="G39" s="8">
        <f>G37*'items de calculo'!C21</f>
        <v>40.16798746680059</v>
      </c>
    </row>
    <row r="40" spans="1:7" ht="12.75">
      <c r="A40" t="s">
        <v>54</v>
      </c>
      <c r="B40" s="4" t="s">
        <v>58</v>
      </c>
      <c r="C40" s="4">
        <v>23</v>
      </c>
      <c r="D40" s="9"/>
      <c r="E40" s="8">
        <f>E39*'items de calculo'!C19</f>
        <v>16.389629236278367</v>
      </c>
      <c r="G40" s="8">
        <f>G39*'items de calculo'!C19</f>
        <v>9.238637117364137</v>
      </c>
    </row>
    <row r="41" spans="4:7" ht="12.75">
      <c r="D41" s="9"/>
      <c r="E41" s="8"/>
      <c r="G41" s="8"/>
    </row>
    <row r="42" spans="1:7" ht="15.75">
      <c r="A42" s="17" t="s">
        <v>55</v>
      </c>
      <c r="B42" s="18"/>
      <c r="C42" s="18"/>
      <c r="D42" s="19"/>
      <c r="E42" s="20">
        <f>SUM(E37:E40)</f>
        <v>1512.8340377660422</v>
      </c>
      <c r="F42" s="21"/>
      <c r="G42" s="20">
        <f>SUM(G37:G40)</f>
        <v>852.7663739201765</v>
      </c>
    </row>
    <row r="43" spans="4:7" ht="12.75">
      <c r="D43" s="9"/>
      <c r="E43" s="8"/>
      <c r="G43" s="8"/>
    </row>
    <row r="44" spans="1:3" ht="15.75">
      <c r="A44" s="25" t="s">
        <v>63</v>
      </c>
      <c r="B44" s="26"/>
      <c r="C44" s="26" t="s">
        <v>61</v>
      </c>
    </row>
    <row r="47" spans="1:7" ht="15.75">
      <c r="A47" s="2" t="s">
        <v>125</v>
      </c>
      <c r="B47" s="3" t="s">
        <v>29</v>
      </c>
      <c r="C47" s="3" t="s">
        <v>30</v>
      </c>
      <c r="D47" s="22" t="s">
        <v>31</v>
      </c>
      <c r="E47" s="23"/>
      <c r="F47" s="24" t="s">
        <v>32</v>
      </c>
      <c r="G47" s="16"/>
    </row>
    <row r="48" spans="4:7" ht="12.75">
      <c r="D48" s="9" t="s">
        <v>33</v>
      </c>
      <c r="E48" s="8" t="s">
        <v>34</v>
      </c>
      <c r="F48" s="9" t="s">
        <v>33</v>
      </c>
      <c r="G48" s="8" t="s">
        <v>34</v>
      </c>
    </row>
    <row r="49" spans="4:7" ht="12.75">
      <c r="D49" s="9"/>
      <c r="E49" s="8"/>
      <c r="G49" s="8"/>
    </row>
    <row r="50" spans="1:7" ht="12.75">
      <c r="A50" t="s">
        <v>35</v>
      </c>
      <c r="B50" s="4" t="s">
        <v>56</v>
      </c>
      <c r="C50" s="4">
        <v>60</v>
      </c>
      <c r="D50" s="9">
        <f>D11</f>
        <v>5.596328931</v>
      </c>
      <c r="E50" s="8">
        <f>D50*C50</f>
        <v>335.77973586</v>
      </c>
      <c r="F50" s="9">
        <f>F11</f>
        <v>2.157780755</v>
      </c>
      <c r="G50" s="8">
        <f>F50*C50</f>
        <v>129.46684530000002</v>
      </c>
    </row>
    <row r="51" spans="1:7" ht="12.75">
      <c r="A51" t="s">
        <v>36</v>
      </c>
      <c r="B51" s="4" t="s">
        <v>1</v>
      </c>
      <c r="C51" s="4">
        <v>0.045</v>
      </c>
      <c r="D51" s="9">
        <f>D12</f>
        <v>452.42326</v>
      </c>
      <c r="E51" s="8">
        <f>D51*C51</f>
        <v>20.3590467</v>
      </c>
      <c r="F51" s="9">
        <f>F12</f>
        <v>452.42326</v>
      </c>
      <c r="G51" s="8">
        <f>F51*C51</f>
        <v>20.3590467</v>
      </c>
    </row>
    <row r="52" spans="1:7" ht="12.75">
      <c r="A52" t="s">
        <v>59</v>
      </c>
      <c r="B52" s="4" t="s">
        <v>2</v>
      </c>
      <c r="C52" s="4">
        <v>5</v>
      </c>
      <c r="D52" s="9">
        <f>D13</f>
        <v>2.05446354</v>
      </c>
      <c r="E52" s="8">
        <f>D52*C52</f>
        <v>10.2723177</v>
      </c>
      <c r="F52" s="9">
        <f>F13</f>
        <v>2.05446354</v>
      </c>
      <c r="G52" s="8">
        <f>F52*C52</f>
        <v>10.2723177</v>
      </c>
    </row>
    <row r="53" spans="4:7" ht="12.75">
      <c r="D53" s="9"/>
      <c r="E53" s="8"/>
      <c r="G53" s="8"/>
    </row>
    <row r="54" spans="1:7" ht="12.75">
      <c r="A54" s="2" t="s">
        <v>37</v>
      </c>
      <c r="B54" s="3"/>
      <c r="C54" s="3"/>
      <c r="D54" s="13"/>
      <c r="E54" s="14">
        <f>SUM(E50:E53)</f>
        <v>366.41110026</v>
      </c>
      <c r="F54" s="15"/>
      <c r="G54" s="14">
        <f>SUM(G50:G53)</f>
        <v>160.0982097</v>
      </c>
    </row>
    <row r="55" spans="4:7" ht="12.75">
      <c r="D55" s="9"/>
      <c r="E55" s="8"/>
      <c r="G55" s="8"/>
    </row>
    <row r="56" spans="1:7" ht="12.75">
      <c r="A56" t="s">
        <v>38</v>
      </c>
      <c r="B56" s="4" t="s">
        <v>57</v>
      </c>
      <c r="C56" s="4">
        <v>1.2</v>
      </c>
      <c r="D56" s="9">
        <f>D17</f>
        <v>39.373073</v>
      </c>
      <c r="E56" s="8">
        <f>D56*C56</f>
        <v>47.2476876</v>
      </c>
      <c r="F56" s="7">
        <f>D56</f>
        <v>39.373073</v>
      </c>
      <c r="G56" s="8">
        <f>E56</f>
        <v>47.2476876</v>
      </c>
    </row>
    <row r="57" spans="1:7" ht="12.75">
      <c r="A57" t="s">
        <v>39</v>
      </c>
      <c r="B57" s="4" t="s">
        <v>57</v>
      </c>
      <c r="C57" s="4">
        <v>0.8</v>
      </c>
      <c r="D57" s="9">
        <f>D18</f>
        <v>28.949649</v>
      </c>
      <c r="E57" s="8">
        <f>D57*C57</f>
        <v>23.1597192</v>
      </c>
      <c r="F57" s="7">
        <f>D57</f>
        <v>28.949649</v>
      </c>
      <c r="G57" s="8">
        <f>E57</f>
        <v>23.1597192</v>
      </c>
    </row>
    <row r="58" spans="4:7" ht="12.75">
      <c r="D58" s="9"/>
      <c r="E58" s="8"/>
      <c r="G58" s="8"/>
    </row>
    <row r="59" spans="1:7" ht="12.75">
      <c r="A59" s="2" t="s">
        <v>40</v>
      </c>
      <c r="B59" s="3"/>
      <c r="C59" s="3"/>
      <c r="D59" s="13"/>
      <c r="E59" s="14">
        <f>SUM(E56:E58)</f>
        <v>70.4074068</v>
      </c>
      <c r="F59" s="15"/>
      <c r="G59" s="14">
        <f>SUM(G56:G58)</f>
        <v>70.4074068</v>
      </c>
    </row>
    <row r="60" spans="1:7" ht="12.75">
      <c r="A60" s="2"/>
      <c r="B60" s="3"/>
      <c r="D60" s="9"/>
      <c r="E60" s="8"/>
      <c r="G60" s="8"/>
    </row>
    <row r="61" spans="1:7" ht="12.75">
      <c r="A61" s="2" t="s">
        <v>41</v>
      </c>
      <c r="B61" s="3" t="s">
        <v>42</v>
      </c>
      <c r="D61" s="9"/>
      <c r="E61" s="14">
        <f>E59+E54</f>
        <v>436.81850706</v>
      </c>
      <c r="G61" s="14">
        <f>G59+G54</f>
        <v>230.50561650000003</v>
      </c>
    </row>
    <row r="62" spans="4:7" ht="12.75">
      <c r="D62" s="9"/>
      <c r="E62" s="8"/>
      <c r="G62" s="8"/>
    </row>
    <row r="63" spans="1:7" ht="12.75">
      <c r="A63" t="s">
        <v>43</v>
      </c>
      <c r="B63" s="4" t="s">
        <v>58</v>
      </c>
      <c r="C63" s="4">
        <v>20</v>
      </c>
      <c r="D63" s="9"/>
      <c r="E63" s="11">
        <f>E61*'items de calculo'!C16</f>
        <v>87.36370141200001</v>
      </c>
      <c r="F63" s="12"/>
      <c r="G63" s="11">
        <f>G61*'items de calculo'!C16</f>
        <v>46.10112330000001</v>
      </c>
    </row>
    <row r="64" spans="4:7" ht="12.75">
      <c r="D64" s="9"/>
      <c r="E64" s="8"/>
      <c r="G64" s="8"/>
    </row>
    <row r="65" spans="1:7" ht="12.75">
      <c r="A65" s="2" t="s">
        <v>44</v>
      </c>
      <c r="D65" s="9"/>
      <c r="E65" s="14">
        <f>E63</f>
        <v>87.36370141200001</v>
      </c>
      <c r="F65" s="15"/>
      <c r="G65" s="14">
        <f>G63</f>
        <v>46.10112330000001</v>
      </c>
    </row>
    <row r="66" spans="1:7" ht="12.75">
      <c r="A66" s="2"/>
      <c r="D66" s="9"/>
      <c r="E66" s="8"/>
      <c r="G66" s="8"/>
    </row>
    <row r="67" spans="1:7" ht="12.75">
      <c r="A67" s="2" t="s">
        <v>45</v>
      </c>
      <c r="B67" s="3" t="s">
        <v>46</v>
      </c>
      <c r="D67" s="13"/>
      <c r="E67" s="14">
        <f>E65+E61</f>
        <v>524.182208472</v>
      </c>
      <c r="F67" s="15"/>
      <c r="G67" s="14">
        <f>G65+G61</f>
        <v>276.6067398</v>
      </c>
    </row>
    <row r="68" spans="4:7" ht="12.75">
      <c r="D68" s="9"/>
      <c r="E68" s="8"/>
      <c r="G68" s="8"/>
    </row>
    <row r="69" spans="1:7" ht="12.75">
      <c r="A69" t="s">
        <v>47</v>
      </c>
      <c r="B69" s="4" t="s">
        <v>58</v>
      </c>
      <c r="C69" s="4" t="s">
        <v>60</v>
      </c>
      <c r="D69" s="9"/>
      <c r="E69" s="8">
        <f>E67*'items de calculo'!C18</f>
        <v>11.007826377911998</v>
      </c>
      <c r="G69" s="8">
        <f>G67*'items de calculo'!C18</f>
        <v>5.808741535799999</v>
      </c>
    </row>
    <row r="70" spans="4:7" ht="12.75">
      <c r="D70" s="9"/>
      <c r="E70" s="8"/>
      <c r="G70" s="8"/>
    </row>
    <row r="71" spans="1:7" ht="12.75">
      <c r="A71" s="6" t="s">
        <v>48</v>
      </c>
      <c r="B71" s="3" t="s">
        <v>49</v>
      </c>
      <c r="D71" s="9"/>
      <c r="E71" s="14">
        <f>E67+E69</f>
        <v>535.190034849912</v>
      </c>
      <c r="F71" s="15"/>
      <c r="G71" s="14">
        <f>G67+G69</f>
        <v>282.4154813358</v>
      </c>
    </row>
    <row r="72" spans="4:7" ht="12.75">
      <c r="D72" s="9"/>
      <c r="E72" s="8"/>
      <c r="G72" s="8"/>
    </row>
    <row r="73" spans="1:7" ht="12.75">
      <c r="A73" t="s">
        <v>50</v>
      </c>
      <c r="B73" s="4" t="s">
        <v>58</v>
      </c>
      <c r="C73" s="4">
        <v>23</v>
      </c>
      <c r="D73" s="9"/>
      <c r="E73" s="8">
        <f>E71*'items de calculo'!C19</f>
        <v>123.09370801547976</v>
      </c>
      <c r="G73" s="8">
        <f>G71*'items de calculo'!C19</f>
        <v>64.955560707234</v>
      </c>
    </row>
    <row r="74" spans="1:7" ht="12.75">
      <c r="A74" t="s">
        <v>51</v>
      </c>
      <c r="B74" s="4" t="s">
        <v>58</v>
      </c>
      <c r="C74" s="4">
        <v>87.36</v>
      </c>
      <c r="D74" s="9"/>
      <c r="E74" s="8">
        <f>E59*'items de calculo'!C20</f>
        <v>61.50791058048001</v>
      </c>
      <c r="G74" s="8">
        <f>G59*'items de calculo'!C20</f>
        <v>61.50791058048001</v>
      </c>
    </row>
    <row r="75" spans="4:7" ht="12.75">
      <c r="D75" s="9"/>
      <c r="E75" s="8"/>
      <c r="G75" s="8"/>
    </row>
    <row r="76" spans="1:7" ht="12.75">
      <c r="A76" s="2" t="s">
        <v>52</v>
      </c>
      <c r="B76" s="3"/>
      <c r="C76" s="3"/>
      <c r="D76" s="13"/>
      <c r="E76" s="14">
        <f>SUM(E73:E74,E71)</f>
        <v>719.7916534458717</v>
      </c>
      <c r="F76" s="15"/>
      <c r="G76" s="14">
        <f>SUM(G73:G75,G71)</f>
        <v>408.878952623514</v>
      </c>
    </row>
    <row r="77" spans="4:7" ht="12.75">
      <c r="D77" s="9"/>
      <c r="E77" s="8"/>
      <c r="G77" s="8"/>
    </row>
    <row r="78" spans="1:7" ht="12.75">
      <c r="A78" t="s">
        <v>53</v>
      </c>
      <c r="B78" s="4" t="s">
        <v>58</v>
      </c>
      <c r="C78" s="4">
        <v>5</v>
      </c>
      <c r="D78" s="9"/>
      <c r="E78" s="8">
        <f>E76*'items de calculo'!C21</f>
        <v>35.98958267229359</v>
      </c>
      <c r="G78" s="8">
        <f>G76*'items de calculo'!C21</f>
        <v>20.443947631175703</v>
      </c>
    </row>
    <row r="79" spans="1:7" ht="12.75">
      <c r="A79" t="s">
        <v>54</v>
      </c>
      <c r="B79" s="4" t="s">
        <v>58</v>
      </c>
      <c r="C79" s="4">
        <v>23</v>
      </c>
      <c r="D79" s="9"/>
      <c r="E79" s="8">
        <f>E78*'items de calculo'!C19</f>
        <v>8.277604014627526</v>
      </c>
      <c r="G79" s="8">
        <f>G78*'items de calculo'!C19</f>
        <v>4.702107955170412</v>
      </c>
    </row>
    <row r="80" spans="4:7" ht="12.75">
      <c r="D80" s="9"/>
      <c r="E80" s="8"/>
      <c r="G80" s="8"/>
    </row>
    <row r="81" spans="1:7" ht="15.75">
      <c r="A81" s="17" t="s">
        <v>55</v>
      </c>
      <c r="B81" s="18"/>
      <c r="C81" s="18"/>
      <c r="D81" s="19"/>
      <c r="E81" s="20">
        <f>SUM(E76:E79)</f>
        <v>764.0588401327929</v>
      </c>
      <c r="F81" s="21"/>
      <c r="G81" s="20">
        <f>SUM(G76:G79)</f>
        <v>434.0250082098601</v>
      </c>
    </row>
    <row r="82" spans="4:7" ht="12.75">
      <c r="D82" s="9"/>
      <c r="E82" s="8"/>
      <c r="G82" s="8"/>
    </row>
    <row r="83" spans="1:5" ht="15.75">
      <c r="A83" s="25" t="s">
        <v>64</v>
      </c>
      <c r="B83" s="26"/>
      <c r="C83" s="26" t="s">
        <v>61</v>
      </c>
      <c r="E83" s="25" t="s">
        <v>62</v>
      </c>
    </row>
    <row r="86" spans="1:7" ht="15.75">
      <c r="A86" s="2" t="s">
        <v>125</v>
      </c>
      <c r="B86" s="3" t="s">
        <v>29</v>
      </c>
      <c r="C86" s="3" t="s">
        <v>30</v>
      </c>
      <c r="D86" s="22" t="s">
        <v>31</v>
      </c>
      <c r="E86" s="23"/>
      <c r="F86" s="24" t="s">
        <v>32</v>
      </c>
      <c r="G86" s="16"/>
    </row>
    <row r="87" spans="4:7" ht="12.75">
      <c r="D87" s="9" t="s">
        <v>33</v>
      </c>
      <c r="E87" s="8" t="s">
        <v>34</v>
      </c>
      <c r="F87" s="9" t="s">
        <v>33</v>
      </c>
      <c r="G87" s="8" t="s">
        <v>34</v>
      </c>
    </row>
    <row r="88" spans="4:7" ht="12.75">
      <c r="D88" s="9"/>
      <c r="E88" s="8"/>
      <c r="G88" s="8"/>
    </row>
    <row r="89" spans="1:7" ht="12.75">
      <c r="A89" t="s">
        <v>35</v>
      </c>
      <c r="B89" s="4" t="s">
        <v>56</v>
      </c>
      <c r="C89" s="4">
        <v>60</v>
      </c>
      <c r="D89" s="9">
        <f>D50</f>
        <v>5.596328931</v>
      </c>
      <c r="E89" s="8">
        <f>D89*C89</f>
        <v>335.77973586</v>
      </c>
      <c r="F89" s="9">
        <f>F50</f>
        <v>2.157780755</v>
      </c>
      <c r="G89" s="8">
        <f>F89*C89</f>
        <v>129.46684530000002</v>
      </c>
    </row>
    <row r="90" spans="1:7" ht="12.75">
      <c r="A90" t="s">
        <v>36</v>
      </c>
      <c r="B90" s="4" t="s">
        <v>1</v>
      </c>
      <c r="C90" s="4">
        <v>0.0458</v>
      </c>
      <c r="D90" s="9">
        <f>D51</f>
        <v>452.42326</v>
      </c>
      <c r="E90" s="8">
        <f>D90*C90</f>
        <v>20.720985308000003</v>
      </c>
      <c r="F90" s="9">
        <f>F51</f>
        <v>452.42326</v>
      </c>
      <c r="G90" s="8">
        <f>F90*C90</f>
        <v>20.720985308000003</v>
      </c>
    </row>
    <row r="91" spans="1:7" ht="12.75">
      <c r="A91" t="s">
        <v>59</v>
      </c>
      <c r="B91" s="4" t="s">
        <v>2</v>
      </c>
      <c r="C91" s="4">
        <v>5</v>
      </c>
      <c r="D91" s="9">
        <f>D52</f>
        <v>2.05446354</v>
      </c>
      <c r="E91" s="8">
        <f>D91*C91</f>
        <v>10.2723177</v>
      </c>
      <c r="F91" s="9">
        <f>F52</f>
        <v>2.05446354</v>
      </c>
      <c r="G91" s="8">
        <f>F91*C91</f>
        <v>10.2723177</v>
      </c>
    </row>
    <row r="92" spans="4:7" ht="12.75">
      <c r="D92" s="9"/>
      <c r="E92" s="8"/>
      <c r="G92" s="8"/>
    </row>
    <row r="93" spans="1:7" ht="12.75">
      <c r="A93" s="2" t="s">
        <v>37</v>
      </c>
      <c r="B93" s="3"/>
      <c r="C93" s="3"/>
      <c r="D93" s="13"/>
      <c r="E93" s="14">
        <f>SUM(E89:E92)</f>
        <v>366.773038868</v>
      </c>
      <c r="F93" s="15"/>
      <c r="G93" s="14">
        <f>SUM(G89:G92)</f>
        <v>160.46014830800002</v>
      </c>
    </row>
    <row r="94" spans="4:7" ht="12.75">
      <c r="D94" s="9"/>
      <c r="E94" s="8"/>
      <c r="G94" s="8"/>
    </row>
    <row r="95" spans="1:7" ht="12.75">
      <c r="A95" t="s">
        <v>38</v>
      </c>
      <c r="B95" s="4" t="s">
        <v>57</v>
      </c>
      <c r="C95" s="4">
        <v>2</v>
      </c>
      <c r="D95" s="9">
        <f>D56</f>
        <v>39.373073</v>
      </c>
      <c r="E95" s="8">
        <f>D95*C95</f>
        <v>78.746146</v>
      </c>
      <c r="F95" s="7">
        <f>D95</f>
        <v>39.373073</v>
      </c>
      <c r="G95" s="8">
        <f>E95</f>
        <v>78.746146</v>
      </c>
    </row>
    <row r="96" spans="1:7" ht="12.75">
      <c r="A96" t="s">
        <v>39</v>
      </c>
      <c r="B96" s="4" t="s">
        <v>57</v>
      </c>
      <c r="C96" s="4">
        <v>1</v>
      </c>
      <c r="D96" s="9">
        <f>D57</f>
        <v>28.949649</v>
      </c>
      <c r="E96" s="8">
        <f>D96*C96</f>
        <v>28.949649</v>
      </c>
      <c r="F96" s="7">
        <f>D96</f>
        <v>28.949649</v>
      </c>
      <c r="G96" s="8">
        <f>E96</f>
        <v>28.949649</v>
      </c>
    </row>
    <row r="97" spans="4:7" ht="12.75">
      <c r="D97" s="9"/>
      <c r="E97" s="8"/>
      <c r="G97" s="8"/>
    </row>
    <row r="98" spans="1:7" ht="12.75">
      <c r="A98" s="2" t="s">
        <v>40</v>
      </c>
      <c r="B98" s="3"/>
      <c r="C98" s="3"/>
      <c r="D98" s="13"/>
      <c r="E98" s="14">
        <f>SUM(E95:E97)</f>
        <v>107.695795</v>
      </c>
      <c r="F98" s="15"/>
      <c r="G98" s="14">
        <f>SUM(G95:G97)</f>
        <v>107.695795</v>
      </c>
    </row>
    <row r="99" spans="1:7" ht="12.75">
      <c r="A99" s="2"/>
      <c r="B99" s="3"/>
      <c r="D99" s="9"/>
      <c r="E99" s="8"/>
      <c r="G99" s="8"/>
    </row>
    <row r="100" spans="1:7" ht="12.75">
      <c r="A100" s="2" t="s">
        <v>41</v>
      </c>
      <c r="B100" s="3" t="s">
        <v>42</v>
      </c>
      <c r="D100" s="9"/>
      <c r="E100" s="14">
        <f>E98+E93</f>
        <v>474.46883386800005</v>
      </c>
      <c r="G100" s="14">
        <f>G98+G93</f>
        <v>268.155943308</v>
      </c>
    </row>
    <row r="101" spans="4:7" ht="12.75">
      <c r="D101" s="9"/>
      <c r="E101" s="8"/>
      <c r="G101" s="8"/>
    </row>
    <row r="102" spans="1:7" ht="12.75">
      <c r="A102" t="s">
        <v>43</v>
      </c>
      <c r="B102" s="4" t="s">
        <v>58</v>
      </c>
      <c r="C102" s="4">
        <v>20</v>
      </c>
      <c r="D102" s="9"/>
      <c r="E102" s="11">
        <f>E100*'items de calculo'!C16</f>
        <v>94.89376677360002</v>
      </c>
      <c r="F102" s="12"/>
      <c r="G102" s="11">
        <f>G100*'items de calculo'!C16</f>
        <v>53.63118866160001</v>
      </c>
    </row>
    <row r="103" spans="4:7" ht="12.75">
      <c r="D103" s="9"/>
      <c r="E103" s="8"/>
      <c r="G103" s="8"/>
    </row>
    <row r="104" spans="1:7" ht="12.75">
      <c r="A104" s="2" t="s">
        <v>44</v>
      </c>
      <c r="D104" s="9"/>
      <c r="E104" s="14">
        <f>E102</f>
        <v>94.89376677360002</v>
      </c>
      <c r="F104" s="15"/>
      <c r="G104" s="14">
        <f>G102</f>
        <v>53.63118866160001</v>
      </c>
    </row>
    <row r="105" spans="1:7" ht="12.75">
      <c r="A105" s="2"/>
      <c r="D105" s="9"/>
      <c r="E105" s="8"/>
      <c r="G105" s="8"/>
    </row>
    <row r="106" spans="1:7" ht="12.75">
      <c r="A106" s="2" t="s">
        <v>45</v>
      </c>
      <c r="B106" s="3" t="s">
        <v>46</v>
      </c>
      <c r="D106" s="13"/>
      <c r="E106" s="14">
        <f>E104+E100</f>
        <v>569.3626006416</v>
      </c>
      <c r="F106" s="15"/>
      <c r="G106" s="14">
        <f>G104+G100</f>
        <v>321.7871319696</v>
      </c>
    </row>
    <row r="107" spans="4:7" ht="12.75">
      <c r="D107" s="9"/>
      <c r="E107" s="8"/>
      <c r="G107" s="8"/>
    </row>
    <row r="108" spans="1:7" ht="12.75">
      <c r="A108" t="s">
        <v>47</v>
      </c>
      <c r="B108" s="4" t="s">
        <v>58</v>
      </c>
      <c r="C108" s="4" t="s">
        <v>60</v>
      </c>
      <c r="D108" s="9"/>
      <c r="E108" s="8">
        <f>E106*'items de calculo'!C18</f>
        <v>11.956614613473599</v>
      </c>
      <c r="G108" s="8">
        <f>G106*'items de calculo'!C18</f>
        <v>6.757529771361599</v>
      </c>
    </row>
    <row r="109" spans="4:7" ht="12.75">
      <c r="D109" s="9"/>
      <c r="E109" s="8"/>
      <c r="G109" s="8"/>
    </row>
    <row r="110" spans="1:7" ht="12.75">
      <c r="A110" s="6" t="s">
        <v>48</v>
      </c>
      <c r="B110" s="3" t="s">
        <v>49</v>
      </c>
      <c r="D110" s="9"/>
      <c r="E110" s="14">
        <f>E106+E108</f>
        <v>581.3192152550736</v>
      </c>
      <c r="F110" s="15"/>
      <c r="G110" s="14">
        <f>G106+G108</f>
        <v>328.5446617409616</v>
      </c>
    </row>
    <row r="111" spans="4:7" ht="12.75">
      <c r="D111" s="9"/>
      <c r="E111" s="8"/>
      <c r="G111" s="8"/>
    </row>
    <row r="112" spans="1:7" ht="12.75">
      <c r="A112" t="s">
        <v>50</v>
      </c>
      <c r="B112" s="4" t="s">
        <v>58</v>
      </c>
      <c r="C112" s="4">
        <v>23</v>
      </c>
      <c r="D112" s="9"/>
      <c r="E112" s="8">
        <f>E110*'items de calculo'!C19</f>
        <v>133.70341950866694</v>
      </c>
      <c r="G112" s="8">
        <f>G110*'items de calculo'!C19</f>
        <v>75.56527220042118</v>
      </c>
    </row>
    <row r="113" spans="1:7" ht="12.75">
      <c r="A113" t="s">
        <v>51</v>
      </c>
      <c r="B113" s="4" t="s">
        <v>58</v>
      </c>
      <c r="C113" s="4">
        <v>87.36</v>
      </c>
      <c r="D113" s="9"/>
      <c r="E113" s="8">
        <f>E98*'items de calculo'!C20</f>
        <v>94.08304651200001</v>
      </c>
      <c r="G113" s="8">
        <f>G98*'items de calculo'!C20</f>
        <v>94.08304651200001</v>
      </c>
    </row>
    <row r="114" spans="4:7" ht="12.75">
      <c r="D114" s="9"/>
      <c r="E114" s="8"/>
      <c r="G114" s="8"/>
    </row>
    <row r="115" spans="1:7" ht="12.75">
      <c r="A115" s="2" t="s">
        <v>52</v>
      </c>
      <c r="B115" s="3"/>
      <c r="C115" s="3"/>
      <c r="D115" s="13"/>
      <c r="E115" s="14">
        <f>SUM(E112:E114,E110)</f>
        <v>809.1056812757405</v>
      </c>
      <c r="F115" s="15"/>
      <c r="G115" s="14">
        <f>SUM(G112:G114,G110)</f>
        <v>498.1929804533828</v>
      </c>
    </row>
    <row r="116" spans="4:7" ht="12.75">
      <c r="D116" s="9"/>
      <c r="E116" s="8"/>
      <c r="G116" s="8"/>
    </row>
    <row r="117" spans="1:7" ht="12.75">
      <c r="A117" t="s">
        <v>53</v>
      </c>
      <c r="B117" s="4" t="s">
        <v>58</v>
      </c>
      <c r="C117" s="4">
        <v>5</v>
      </c>
      <c r="D117" s="9"/>
      <c r="E117" s="8">
        <f>E115*'items de calculo'!C21</f>
        <v>40.455284063787026</v>
      </c>
      <c r="G117" s="8">
        <f>G115*'items de calculo'!C21</f>
        <v>24.909649022669143</v>
      </c>
    </row>
    <row r="118" spans="1:7" ht="12.75">
      <c r="A118" t="s">
        <v>54</v>
      </c>
      <c r="B118" s="4" t="s">
        <v>58</v>
      </c>
      <c r="C118" s="4">
        <v>23</v>
      </c>
      <c r="D118" s="9"/>
      <c r="E118" s="8">
        <f>E117*'items de calculo'!C19</f>
        <v>9.304715334671016</v>
      </c>
      <c r="G118" s="8">
        <f>G117*'items de calculo'!C19</f>
        <v>5.729219275213903</v>
      </c>
    </row>
    <row r="119" spans="4:7" ht="12.75">
      <c r="D119" s="9"/>
      <c r="E119" s="8"/>
      <c r="G119" s="8"/>
    </row>
    <row r="120" spans="1:7" ht="15.75">
      <c r="A120" s="17" t="s">
        <v>55</v>
      </c>
      <c r="B120" s="18"/>
      <c r="C120" s="18"/>
      <c r="D120" s="19"/>
      <c r="E120" s="20">
        <f>SUM(E115:E118)</f>
        <v>858.8656806741985</v>
      </c>
      <c r="F120" s="21"/>
      <c r="G120" s="20">
        <f>SUM(G115:G118)</f>
        <v>528.8318487512659</v>
      </c>
    </row>
    <row r="121" spans="4:7" ht="12.75">
      <c r="D121" s="9"/>
      <c r="E121" s="8"/>
      <c r="G121" s="8"/>
    </row>
    <row r="122" spans="1:7" s="32" customFormat="1" ht="12.75">
      <c r="A122" s="27" t="s">
        <v>67</v>
      </c>
      <c r="B122" s="28"/>
      <c r="C122" s="29" t="s">
        <v>26</v>
      </c>
      <c r="D122" s="30"/>
      <c r="E122" s="30"/>
      <c r="F122" s="31"/>
      <c r="G122" s="30"/>
    </row>
    <row r="123" spans="4:7" ht="12.75">
      <c r="D123" s="10"/>
      <c r="E123" s="10"/>
      <c r="G123" s="10"/>
    </row>
    <row r="124" spans="1:5" ht="15.75">
      <c r="A124" s="25" t="s">
        <v>65</v>
      </c>
      <c r="B124" s="26"/>
      <c r="C124" s="26" t="s">
        <v>66</v>
      </c>
      <c r="E124" s="25"/>
    </row>
    <row r="127" spans="1:8" ht="15.75">
      <c r="A127" s="2" t="s">
        <v>125</v>
      </c>
      <c r="B127" s="3" t="s">
        <v>29</v>
      </c>
      <c r="C127" s="36"/>
      <c r="D127" s="37" t="s">
        <v>68</v>
      </c>
      <c r="E127" s="23"/>
      <c r="F127" s="36"/>
      <c r="G127" s="24" t="s">
        <v>69</v>
      </c>
      <c r="H127" s="16"/>
    </row>
    <row r="128" spans="3:8" ht="12.75">
      <c r="C128" s="41" t="s">
        <v>30</v>
      </c>
      <c r="D128" s="34" t="s">
        <v>33</v>
      </c>
      <c r="E128" s="11" t="s">
        <v>34</v>
      </c>
      <c r="F128" s="41" t="s">
        <v>30</v>
      </c>
      <c r="G128" s="10" t="s">
        <v>33</v>
      </c>
      <c r="H128" s="8" t="s">
        <v>34</v>
      </c>
    </row>
    <row r="129" spans="3:8" ht="12.75">
      <c r="C129" s="38"/>
      <c r="D129" s="10"/>
      <c r="E129" s="8"/>
      <c r="F129" s="9"/>
      <c r="H129" s="8"/>
    </row>
    <row r="130" spans="1:8" ht="12.75">
      <c r="A130" t="s">
        <v>35</v>
      </c>
      <c r="B130" s="4" t="s">
        <v>56</v>
      </c>
      <c r="C130" s="38">
        <v>16</v>
      </c>
      <c r="D130" s="10">
        <f>'items de calculo'!C7/1000</f>
        <v>6.800432791</v>
      </c>
      <c r="E130" s="8">
        <f>D130*C130</f>
        <v>108.806924656</v>
      </c>
      <c r="F130" s="9">
        <v>32</v>
      </c>
      <c r="G130" s="10">
        <f>D130</f>
        <v>6.800432791</v>
      </c>
      <c r="H130" s="8">
        <f>G130*F130</f>
        <v>217.613849312</v>
      </c>
    </row>
    <row r="131" spans="1:8" ht="12.75">
      <c r="A131" t="s">
        <v>36</v>
      </c>
      <c r="B131" s="4" t="s">
        <v>1</v>
      </c>
      <c r="C131" s="38">
        <v>0.025</v>
      </c>
      <c r="D131" s="10">
        <f>D90</f>
        <v>452.42326</v>
      </c>
      <c r="E131" s="8">
        <f>D131*C131</f>
        <v>11.310581500000001</v>
      </c>
      <c r="F131" s="9">
        <v>0.07</v>
      </c>
      <c r="G131" s="10">
        <f>F90</f>
        <v>452.42326</v>
      </c>
      <c r="H131" s="8">
        <f>G131*F131</f>
        <v>31.669628200000005</v>
      </c>
    </row>
    <row r="132" spans="1:8" ht="12.75">
      <c r="A132" t="s">
        <v>59</v>
      </c>
      <c r="B132" s="4" t="s">
        <v>2</v>
      </c>
      <c r="C132" s="38">
        <v>3</v>
      </c>
      <c r="D132" s="10">
        <f>D91</f>
        <v>2.05446354</v>
      </c>
      <c r="E132" s="8">
        <f>D132*C132</f>
        <v>6.1633906199999995</v>
      </c>
      <c r="F132" s="9">
        <v>7</v>
      </c>
      <c r="G132" s="10">
        <f>F91</f>
        <v>2.05446354</v>
      </c>
      <c r="H132" s="8">
        <f>G132*F132</f>
        <v>14.38124478</v>
      </c>
    </row>
    <row r="133" spans="3:8" ht="12.75">
      <c r="C133" s="38"/>
      <c r="D133" s="10"/>
      <c r="E133" s="8"/>
      <c r="F133" s="10"/>
      <c r="H133" s="8"/>
    </row>
    <row r="134" spans="1:8" ht="12.75">
      <c r="A134" s="2" t="s">
        <v>37</v>
      </c>
      <c r="B134" s="3"/>
      <c r="C134" s="36"/>
      <c r="D134" s="33"/>
      <c r="E134" s="14">
        <f>SUM(E130:E133)</f>
        <v>126.280896776</v>
      </c>
      <c r="F134" s="33"/>
      <c r="G134" s="15"/>
      <c r="H134" s="14">
        <f>SUM(H130:H133)</f>
        <v>263.664722292</v>
      </c>
    </row>
    <row r="135" spans="3:8" ht="12.75">
      <c r="C135" s="38"/>
      <c r="D135" s="10"/>
      <c r="E135" s="8"/>
      <c r="F135" s="10"/>
      <c r="H135" s="8"/>
    </row>
    <row r="136" spans="1:8" ht="12.75">
      <c r="A136" t="s">
        <v>38</v>
      </c>
      <c r="B136" s="4" t="s">
        <v>57</v>
      </c>
      <c r="C136" s="38">
        <v>0.8</v>
      </c>
      <c r="D136" s="10">
        <f>D95</f>
        <v>39.373073</v>
      </c>
      <c r="E136" s="8">
        <f>D136*C136</f>
        <v>31.4984584</v>
      </c>
      <c r="F136" s="10">
        <v>0.9</v>
      </c>
      <c r="G136" s="10">
        <f>D95</f>
        <v>39.373073</v>
      </c>
      <c r="H136" s="8">
        <f>G136*F136</f>
        <v>35.4357657</v>
      </c>
    </row>
    <row r="137" spans="1:8" ht="12.75">
      <c r="A137" t="s">
        <v>39</v>
      </c>
      <c r="B137" s="4" t="s">
        <v>57</v>
      </c>
      <c r="C137" s="38">
        <v>0.5</v>
      </c>
      <c r="D137" s="10">
        <f>D96</f>
        <v>28.949649</v>
      </c>
      <c r="E137" s="8">
        <f>D137*C137</f>
        <v>14.4748245</v>
      </c>
      <c r="F137" s="10">
        <v>0.6</v>
      </c>
      <c r="G137" s="10">
        <f>D96</f>
        <v>28.949649</v>
      </c>
      <c r="H137" s="8">
        <f>G137*F137</f>
        <v>17.3697894</v>
      </c>
    </row>
    <row r="138" spans="3:8" ht="12.75">
      <c r="C138" s="38"/>
      <c r="D138" s="10"/>
      <c r="E138" s="8"/>
      <c r="F138" s="10"/>
      <c r="H138" s="8"/>
    </row>
    <row r="139" spans="1:8" ht="12.75">
      <c r="A139" s="2" t="s">
        <v>40</v>
      </c>
      <c r="B139" s="3"/>
      <c r="C139" s="36"/>
      <c r="D139" s="33"/>
      <c r="E139" s="14">
        <f>SUM(E136:E138)</f>
        <v>45.9732829</v>
      </c>
      <c r="F139" s="33"/>
      <c r="G139" s="15"/>
      <c r="H139" s="14">
        <f>SUM(H136:H138)</f>
        <v>52.80555509999999</v>
      </c>
    </row>
    <row r="140" spans="1:8" ht="12.75">
      <c r="A140" s="2"/>
      <c r="B140" s="3"/>
      <c r="C140" s="38"/>
      <c r="D140" s="10"/>
      <c r="E140" s="8"/>
      <c r="F140" s="10"/>
      <c r="H140" s="8"/>
    </row>
    <row r="141" spans="1:8" ht="12.75">
      <c r="A141" s="2" t="s">
        <v>41</v>
      </c>
      <c r="B141" s="3" t="s">
        <v>42</v>
      </c>
      <c r="C141" s="38"/>
      <c r="D141" s="10"/>
      <c r="E141" s="14">
        <f>E139+E134</f>
        <v>172.254179676</v>
      </c>
      <c r="F141" s="33"/>
      <c r="H141" s="14">
        <f>H139+H134</f>
        <v>316.470277392</v>
      </c>
    </row>
    <row r="142" spans="3:8" ht="12.75">
      <c r="C142" s="38"/>
      <c r="D142" s="10"/>
      <c r="E142" s="8"/>
      <c r="F142" s="10"/>
      <c r="H142" s="8"/>
    </row>
    <row r="143" spans="1:8" ht="12.75">
      <c r="A143" t="s">
        <v>43</v>
      </c>
      <c r="B143" s="4" t="s">
        <v>58</v>
      </c>
      <c r="C143" s="38">
        <v>20</v>
      </c>
      <c r="D143" s="10"/>
      <c r="E143" s="11">
        <f>E141*'items de calculo'!C16</f>
        <v>34.450835935200004</v>
      </c>
      <c r="F143" s="34"/>
      <c r="G143" s="12"/>
      <c r="H143" s="11">
        <f>H141*'items de calculo'!C16</f>
        <v>63.294055478400004</v>
      </c>
    </row>
    <row r="144" spans="3:8" ht="12.75">
      <c r="C144" s="38"/>
      <c r="D144" s="10"/>
      <c r="E144" s="8"/>
      <c r="F144" s="10"/>
      <c r="H144" s="8"/>
    </row>
    <row r="145" spans="1:8" ht="12.75">
      <c r="A145" s="2" t="s">
        <v>44</v>
      </c>
      <c r="C145" s="38"/>
      <c r="D145" s="10"/>
      <c r="E145" s="14">
        <f>E143</f>
        <v>34.450835935200004</v>
      </c>
      <c r="F145" s="33"/>
      <c r="G145" s="15"/>
      <c r="H145" s="14">
        <f>H143</f>
        <v>63.294055478400004</v>
      </c>
    </row>
    <row r="146" spans="1:8" ht="12.75">
      <c r="A146" s="2"/>
      <c r="C146" s="38"/>
      <c r="D146" s="10"/>
      <c r="E146" s="8"/>
      <c r="F146" s="10"/>
      <c r="H146" s="8"/>
    </row>
    <row r="147" spans="1:8" ht="12.75">
      <c r="A147" s="2" t="s">
        <v>45</v>
      </c>
      <c r="B147" s="3" t="s">
        <v>46</v>
      </c>
      <c r="C147" s="38"/>
      <c r="D147" s="33"/>
      <c r="E147" s="14">
        <f>E145+E141</f>
        <v>206.7050156112</v>
      </c>
      <c r="F147" s="33"/>
      <c r="G147" s="15"/>
      <c r="H147" s="14">
        <f>H145+H141</f>
        <v>379.76433287040004</v>
      </c>
    </row>
    <row r="148" spans="3:8" ht="12.75">
      <c r="C148" s="38"/>
      <c r="D148" s="10"/>
      <c r="E148" s="8"/>
      <c r="F148" s="10"/>
      <c r="H148" s="8"/>
    </row>
    <row r="149" spans="1:8" ht="12.75">
      <c r="A149" t="s">
        <v>47</v>
      </c>
      <c r="B149" s="4" t="s">
        <v>58</v>
      </c>
      <c r="C149" s="38" t="s">
        <v>60</v>
      </c>
      <c r="D149" s="10"/>
      <c r="E149" s="8">
        <f>E147*'items de calculo'!C18</f>
        <v>4.3408053278351995</v>
      </c>
      <c r="F149" s="10"/>
      <c r="H149" s="8">
        <f>H147*'items de calculo'!C18</f>
        <v>7.9750509902784</v>
      </c>
    </row>
    <row r="150" spans="3:8" ht="12.75">
      <c r="C150" s="38"/>
      <c r="D150" s="10"/>
      <c r="E150" s="8"/>
      <c r="F150" s="10"/>
      <c r="H150" s="8"/>
    </row>
    <row r="151" spans="1:8" ht="12.75">
      <c r="A151" s="6" t="s">
        <v>48</v>
      </c>
      <c r="B151" s="3" t="s">
        <v>49</v>
      </c>
      <c r="C151" s="38"/>
      <c r="D151" s="10"/>
      <c r="E151" s="14">
        <f>E147+E149</f>
        <v>211.0458209390352</v>
      </c>
      <c r="F151" s="33"/>
      <c r="G151" s="15"/>
      <c r="H151" s="14">
        <f>H147+H149</f>
        <v>387.73938386067846</v>
      </c>
    </row>
    <row r="152" spans="3:8" ht="12.75">
      <c r="C152" s="38"/>
      <c r="D152" s="10"/>
      <c r="E152" s="8"/>
      <c r="F152" s="10"/>
      <c r="H152" s="8"/>
    </row>
    <row r="153" spans="1:8" ht="12.75">
      <c r="A153" t="s">
        <v>50</v>
      </c>
      <c r="B153" s="4" t="s">
        <v>58</v>
      </c>
      <c r="C153" s="38">
        <v>23</v>
      </c>
      <c r="D153" s="10"/>
      <c r="E153" s="8">
        <f>E151*'items de calculo'!C19</f>
        <v>48.540538815978095</v>
      </c>
      <c r="F153" s="10"/>
      <c r="H153" s="8">
        <f>H151*'items de calculo'!C19</f>
        <v>89.18005828795604</v>
      </c>
    </row>
    <row r="154" spans="1:8" ht="12.75">
      <c r="A154" t="s">
        <v>51</v>
      </c>
      <c r="B154" s="4" t="s">
        <v>58</v>
      </c>
      <c r="C154" s="38">
        <v>87.36</v>
      </c>
      <c r="D154" s="10"/>
      <c r="E154" s="8">
        <f>E139*'items de calculo'!C20</f>
        <v>40.162259941440006</v>
      </c>
      <c r="F154" s="10"/>
      <c r="H154" s="8">
        <f>H139*'items de calculo'!C20</f>
        <v>46.13093293535999</v>
      </c>
    </row>
    <row r="155" spans="3:8" ht="12.75">
      <c r="C155" s="38"/>
      <c r="D155" s="10"/>
      <c r="E155" s="8"/>
      <c r="F155" s="10"/>
      <c r="H155" s="8"/>
    </row>
    <row r="156" spans="1:8" ht="12.75">
      <c r="A156" s="2" t="s">
        <v>52</v>
      </c>
      <c r="B156" s="3"/>
      <c r="C156" s="36"/>
      <c r="D156" s="33"/>
      <c r="E156" s="14">
        <f>SUM(E153:E155,E151)</f>
        <v>299.74861969645326</v>
      </c>
      <c r="F156" s="33"/>
      <c r="G156" s="15"/>
      <c r="H156" s="14">
        <f>SUM(H153:H155,H151)</f>
        <v>523.0503750839945</v>
      </c>
    </row>
    <row r="157" spans="3:8" ht="12.75">
      <c r="C157" s="38"/>
      <c r="D157" s="10"/>
      <c r="E157" s="8"/>
      <c r="F157" s="10"/>
      <c r="H157" s="8"/>
    </row>
    <row r="158" spans="1:8" ht="12.75">
      <c r="A158" t="s">
        <v>53</v>
      </c>
      <c r="B158" s="4" t="s">
        <v>58</v>
      </c>
      <c r="C158" s="38">
        <v>5</v>
      </c>
      <c r="D158" s="10"/>
      <c r="E158" s="8">
        <f>E156*'items de calculo'!C21</f>
        <v>14.987430984822664</v>
      </c>
      <c r="F158" s="10"/>
      <c r="H158" s="8">
        <f>H156*'items de calculo'!C21</f>
        <v>26.152518754199725</v>
      </c>
    </row>
    <row r="159" spans="1:8" ht="12.75">
      <c r="A159" t="s">
        <v>54</v>
      </c>
      <c r="B159" s="4" t="s">
        <v>58</v>
      </c>
      <c r="C159" s="38">
        <v>23</v>
      </c>
      <c r="D159" s="10"/>
      <c r="E159" s="8">
        <f>E158*'items de calculo'!C19</f>
        <v>3.447109126509213</v>
      </c>
      <c r="F159" s="10"/>
      <c r="H159" s="8">
        <f>H158*'items de calculo'!C19</f>
        <v>6.015079313465937</v>
      </c>
    </row>
    <row r="160" spans="3:8" ht="12.75">
      <c r="C160" s="38"/>
      <c r="D160" s="10"/>
      <c r="E160" s="8"/>
      <c r="F160" s="10"/>
      <c r="H160" s="8"/>
    </row>
    <row r="161" spans="1:8" ht="15.75">
      <c r="A161" s="17" t="s">
        <v>55</v>
      </c>
      <c r="B161" s="18"/>
      <c r="C161" s="39"/>
      <c r="D161" s="40"/>
      <c r="E161" s="20">
        <f>SUM(E156:E159)</f>
        <v>318.1831598077851</v>
      </c>
      <c r="F161" s="35"/>
      <c r="G161" s="21"/>
      <c r="H161" s="20">
        <f>SUM(H156:H159)</f>
        <v>555.2179731516601</v>
      </c>
    </row>
    <row r="162" spans="3:8" ht="12.75">
      <c r="C162" s="38"/>
      <c r="D162" s="10"/>
      <c r="E162" s="8"/>
      <c r="F162" s="10"/>
      <c r="H162" s="8"/>
    </row>
    <row r="163" spans="1:8" ht="12.75">
      <c r="A163" s="27" t="s">
        <v>70</v>
      </c>
      <c r="B163" s="28"/>
      <c r="C163" s="29" t="s">
        <v>71</v>
      </c>
      <c r="D163" s="30"/>
      <c r="E163" s="30"/>
      <c r="F163" s="31"/>
      <c r="G163" s="30"/>
      <c r="H163" s="32"/>
    </row>
    <row r="164" spans="4:7" ht="12.75">
      <c r="D164" s="10"/>
      <c r="E164" s="10"/>
      <c r="G164" s="10"/>
    </row>
    <row r="166" spans="1:10" ht="15.75">
      <c r="A166" s="2" t="s">
        <v>125</v>
      </c>
      <c r="B166" s="3" t="s">
        <v>29</v>
      </c>
      <c r="C166" s="42" t="s">
        <v>72</v>
      </c>
      <c r="E166" s="23"/>
      <c r="F166" s="42" t="s">
        <v>73</v>
      </c>
      <c r="H166" s="24"/>
      <c r="I166" s="56"/>
      <c r="J166" s="5"/>
    </row>
    <row r="167" spans="3:8" ht="12.75">
      <c r="C167" s="41" t="s">
        <v>30</v>
      </c>
      <c r="D167" s="10" t="s">
        <v>33</v>
      </c>
      <c r="E167" s="8" t="s">
        <v>34</v>
      </c>
      <c r="F167" s="41" t="s">
        <v>30</v>
      </c>
      <c r="G167" s="10" t="s">
        <v>33</v>
      </c>
      <c r="H167" s="8" t="s">
        <v>34</v>
      </c>
    </row>
    <row r="168" spans="3:8" ht="12.75">
      <c r="C168" s="38"/>
      <c r="D168" s="10"/>
      <c r="E168" s="8"/>
      <c r="F168" s="10"/>
      <c r="H168" s="8"/>
    </row>
    <row r="169" spans="1:8" ht="12.75">
      <c r="A169" t="s">
        <v>74</v>
      </c>
      <c r="B169" s="4" t="s">
        <v>57</v>
      </c>
      <c r="C169" s="38">
        <v>1</v>
      </c>
      <c r="D169" s="44">
        <f>D18</f>
        <v>28.949649</v>
      </c>
      <c r="E169" s="45">
        <f>D169*C169</f>
        <v>28.949649</v>
      </c>
      <c r="F169" s="44">
        <v>1.6</v>
      </c>
      <c r="G169" s="44">
        <f>D18</f>
        <v>28.949649</v>
      </c>
      <c r="H169" s="45">
        <f>G169*F169</f>
        <v>46.3194384</v>
      </c>
    </row>
    <row r="170" spans="1:8" ht="12.75">
      <c r="A170" t="s">
        <v>75</v>
      </c>
      <c r="B170" s="4" t="s">
        <v>58</v>
      </c>
      <c r="C170" s="38">
        <v>20</v>
      </c>
      <c r="D170" s="44"/>
      <c r="E170" s="45">
        <f>E169*'items de calculo'!C16</f>
        <v>5.7899298</v>
      </c>
      <c r="F170" s="44">
        <v>20</v>
      </c>
      <c r="G170" s="44"/>
      <c r="H170" s="45">
        <f>H169*'items de calculo'!C16</f>
        <v>9.263887680000002</v>
      </c>
    </row>
    <row r="171" spans="3:9" ht="12.75">
      <c r="C171" s="38"/>
      <c r="D171" s="44"/>
      <c r="E171" s="45"/>
      <c r="F171" s="44"/>
      <c r="G171" s="44"/>
      <c r="H171" s="45"/>
      <c r="I171" s="57"/>
    </row>
    <row r="172" spans="1:9" s="2" customFormat="1" ht="12.75">
      <c r="A172" s="2" t="s">
        <v>37</v>
      </c>
      <c r="B172" s="3"/>
      <c r="C172" s="36"/>
      <c r="D172" s="46"/>
      <c r="E172" s="47">
        <f>SUM(E169:E171)</f>
        <v>34.739578800000004</v>
      </c>
      <c r="F172" s="48"/>
      <c r="G172" s="46"/>
      <c r="H172" s="47">
        <f>SUM(H169:H171)</f>
        <v>55.583326080000006</v>
      </c>
      <c r="I172" s="58"/>
    </row>
    <row r="173" spans="3:9" ht="12.75">
      <c r="C173" s="38"/>
      <c r="D173" s="44"/>
      <c r="E173" s="45"/>
      <c r="F173" s="50"/>
      <c r="G173" s="50"/>
      <c r="H173" s="55"/>
      <c r="I173" s="57"/>
    </row>
    <row r="174" spans="1:9" ht="12.75">
      <c r="A174" t="s">
        <v>47</v>
      </c>
      <c r="B174" s="4" t="s">
        <v>58</v>
      </c>
      <c r="C174" s="38" t="s">
        <v>60</v>
      </c>
      <c r="D174" s="44"/>
      <c r="E174" s="45">
        <f>E172*'items de calculo'!C18</f>
        <v>0.7295311548</v>
      </c>
      <c r="F174" s="38" t="s">
        <v>60</v>
      </c>
      <c r="G174" s="50"/>
      <c r="H174" s="45">
        <f>H172*'items de calculo'!C18</f>
        <v>1.16724984768</v>
      </c>
      <c r="I174" s="57"/>
    </row>
    <row r="175" spans="3:9" ht="12.75">
      <c r="C175" s="38"/>
      <c r="D175" s="44"/>
      <c r="E175" s="45"/>
      <c r="F175" s="38"/>
      <c r="G175" s="50"/>
      <c r="H175" s="55"/>
      <c r="I175" s="57"/>
    </row>
    <row r="176" spans="1:9" s="2" customFormat="1" ht="12.75">
      <c r="A176" s="2" t="s">
        <v>40</v>
      </c>
      <c r="B176" s="3" t="s">
        <v>76</v>
      </c>
      <c r="C176" s="36"/>
      <c r="D176" s="46"/>
      <c r="E176" s="47">
        <f>SUM(E172:E175)</f>
        <v>35.469109954800004</v>
      </c>
      <c r="F176" s="36"/>
      <c r="G176" s="48"/>
      <c r="H176" s="47">
        <f>SUM(H172:H175)</f>
        <v>56.75057592768</v>
      </c>
      <c r="I176" s="58"/>
    </row>
    <row r="177" spans="3:9" ht="12.75">
      <c r="C177" s="38"/>
      <c r="D177" s="44"/>
      <c r="E177" s="45"/>
      <c r="F177" s="38"/>
      <c r="G177" s="50"/>
      <c r="H177" s="55"/>
      <c r="I177" s="57"/>
    </row>
    <row r="178" spans="1:9" ht="12.75">
      <c r="A178" t="s">
        <v>50</v>
      </c>
      <c r="B178" s="4" t="s">
        <v>58</v>
      </c>
      <c r="C178" s="38">
        <v>23</v>
      </c>
      <c r="D178" s="44"/>
      <c r="E178" s="45">
        <f>E176*'items de calculo'!C19</f>
        <v>8.157895289604001</v>
      </c>
      <c r="F178" s="38">
        <v>23</v>
      </c>
      <c r="G178" s="50"/>
      <c r="H178" s="45">
        <f>H176*'items de calculo'!C19</f>
        <v>13.052632463366402</v>
      </c>
      <c r="I178" s="57"/>
    </row>
    <row r="179" spans="1:9" ht="12.75">
      <c r="A179" t="s">
        <v>77</v>
      </c>
      <c r="B179" s="4" t="s">
        <v>58</v>
      </c>
      <c r="C179" s="38">
        <v>87.36</v>
      </c>
      <c r="D179" s="44"/>
      <c r="E179" s="45">
        <f>E169*'items de calculo'!C20</f>
        <v>25.290413366400003</v>
      </c>
      <c r="F179" s="38">
        <v>87.36</v>
      </c>
      <c r="G179" s="50"/>
      <c r="H179" s="45">
        <f>H169*'items de calculo'!C20</f>
        <v>40.46466138624</v>
      </c>
      <c r="I179" s="57"/>
    </row>
    <row r="180" spans="3:9" ht="12.75">
      <c r="C180" s="38"/>
      <c r="D180" s="44"/>
      <c r="E180" s="45"/>
      <c r="F180" s="38"/>
      <c r="G180" s="50"/>
      <c r="H180" s="55"/>
      <c r="I180" s="57"/>
    </row>
    <row r="181" spans="1:9" s="2" customFormat="1" ht="12.75">
      <c r="A181" s="2" t="s">
        <v>41</v>
      </c>
      <c r="B181" s="3"/>
      <c r="C181" s="36"/>
      <c r="D181" s="46"/>
      <c r="E181" s="47">
        <f>SUM(E176:E180)</f>
        <v>68.917418610804</v>
      </c>
      <c r="F181" s="36"/>
      <c r="G181" s="48"/>
      <c r="H181" s="47">
        <f>SUM(H176:H180)</f>
        <v>110.26786977728642</v>
      </c>
      <c r="I181" s="58"/>
    </row>
    <row r="182" spans="3:9" ht="12.75">
      <c r="C182" s="38"/>
      <c r="D182" s="44"/>
      <c r="E182" s="45"/>
      <c r="F182" s="38"/>
      <c r="G182" s="50"/>
      <c r="H182" s="55"/>
      <c r="I182" s="57"/>
    </row>
    <row r="183" spans="1:9" ht="12.75">
      <c r="A183" t="s">
        <v>53</v>
      </c>
      <c r="B183" s="4" t="s">
        <v>58</v>
      </c>
      <c r="C183" s="38">
        <v>5</v>
      </c>
      <c r="D183" s="44"/>
      <c r="E183" s="45">
        <f>E181*'items de calculo'!C21</f>
        <v>3.4458709305402007</v>
      </c>
      <c r="F183" s="38">
        <v>5</v>
      </c>
      <c r="G183" s="50"/>
      <c r="H183" s="45">
        <f>H181*'items de calculo'!C21</f>
        <v>5.513393488864321</v>
      </c>
      <c r="I183" s="57"/>
    </row>
    <row r="184" spans="1:9" ht="12.75">
      <c r="A184" t="s">
        <v>78</v>
      </c>
      <c r="B184" s="4" t="s">
        <v>58</v>
      </c>
      <c r="C184" s="38">
        <v>23</v>
      </c>
      <c r="D184" s="44"/>
      <c r="E184" s="45">
        <f>E183*'items de calculo'!C19</f>
        <v>0.7925503140242461</v>
      </c>
      <c r="F184" s="38">
        <v>23</v>
      </c>
      <c r="G184" s="50"/>
      <c r="H184" s="45">
        <f>H183*'items de calculo'!C19</f>
        <v>1.268080502438794</v>
      </c>
      <c r="I184" s="57"/>
    </row>
    <row r="185" spans="2:9" ht="12.75">
      <c r="B185" s="55"/>
      <c r="D185" s="50"/>
      <c r="E185" s="45"/>
      <c r="F185" s="4"/>
      <c r="G185" s="50"/>
      <c r="H185" s="55"/>
      <c r="I185" s="57"/>
    </row>
    <row r="186" spans="1:9" ht="15.75">
      <c r="A186" s="17" t="s">
        <v>55</v>
      </c>
      <c r="B186" s="18"/>
      <c r="C186" s="39"/>
      <c r="D186" s="51"/>
      <c r="E186" s="52">
        <f>SUM(E181:E184)</f>
        <v>73.15583985536844</v>
      </c>
      <c r="F186" s="53"/>
      <c r="G186" s="54"/>
      <c r="H186" s="52">
        <f>SUM(H181:H184)</f>
        <v>117.04934376858954</v>
      </c>
      <c r="I186" s="57"/>
    </row>
    <row r="188" spans="1:8" ht="12.75">
      <c r="A188" s="27" t="s">
        <v>79</v>
      </c>
      <c r="B188" s="28"/>
      <c r="C188" s="59" t="s">
        <v>80</v>
      </c>
      <c r="D188" s="30"/>
      <c r="E188" s="30"/>
      <c r="F188" s="31"/>
      <c r="G188" s="30"/>
      <c r="H188" s="32"/>
    </row>
    <row r="189" spans="4:7" ht="12.75">
      <c r="D189" s="10"/>
      <c r="E189" s="10"/>
      <c r="G189" s="10"/>
    </row>
    <row r="191" spans="1:10" ht="15.75">
      <c r="A191" s="2" t="s">
        <v>125</v>
      </c>
      <c r="B191" s="3" t="s">
        <v>29</v>
      </c>
      <c r="C191" s="60" t="s">
        <v>81</v>
      </c>
      <c r="E191" s="23"/>
      <c r="F191" s="42" t="s">
        <v>82</v>
      </c>
      <c r="H191" s="24"/>
      <c r="I191" s="56"/>
      <c r="J191" s="5"/>
    </row>
    <row r="192" spans="3:8" ht="12.75">
      <c r="C192" s="41" t="s">
        <v>30</v>
      </c>
      <c r="D192" s="10" t="s">
        <v>33</v>
      </c>
      <c r="E192" s="8" t="s">
        <v>34</v>
      </c>
      <c r="F192" s="41" t="s">
        <v>30</v>
      </c>
      <c r="G192" s="10" t="s">
        <v>33</v>
      </c>
      <c r="H192" s="8" t="s">
        <v>34</v>
      </c>
    </row>
    <row r="193" spans="3:8" ht="12.75">
      <c r="C193" s="38"/>
      <c r="D193" s="10"/>
      <c r="E193" s="8"/>
      <c r="F193" s="10"/>
      <c r="H193" s="8"/>
    </row>
    <row r="194" spans="1:8" ht="12.75">
      <c r="A194" t="s">
        <v>83</v>
      </c>
      <c r="B194" s="4" t="s">
        <v>57</v>
      </c>
      <c r="C194" s="38">
        <v>0.16</v>
      </c>
      <c r="D194" s="7">
        <f>D17</f>
        <v>39.373073</v>
      </c>
      <c r="E194" s="8">
        <f>D194*C194</f>
        <v>6.29969168</v>
      </c>
      <c r="F194" s="38">
        <v>0.04</v>
      </c>
      <c r="G194" s="7">
        <f>D17</f>
        <v>39.373073</v>
      </c>
      <c r="H194" s="8">
        <f>G194*F194</f>
        <v>1.57492292</v>
      </c>
    </row>
    <row r="195" spans="1:8" ht="12.75">
      <c r="A195" t="s">
        <v>84</v>
      </c>
      <c r="B195" s="4" t="s">
        <v>57</v>
      </c>
      <c r="C195" s="38">
        <v>0.16</v>
      </c>
      <c r="D195" s="7">
        <f>D18</f>
        <v>28.949649</v>
      </c>
      <c r="E195" s="8">
        <f>D195*C195</f>
        <v>4.63194384</v>
      </c>
      <c r="F195" s="38">
        <v>0.04</v>
      </c>
      <c r="G195" s="7">
        <f>D18</f>
        <v>28.949649</v>
      </c>
      <c r="H195" s="8">
        <f>G195*F195</f>
        <v>1.15798596</v>
      </c>
    </row>
    <row r="196" spans="3:8" ht="12.75">
      <c r="C196" s="38"/>
      <c r="E196" s="8"/>
      <c r="F196" s="38"/>
      <c r="H196" s="8"/>
    </row>
    <row r="197" spans="1:8" s="2" customFormat="1" ht="12.75">
      <c r="A197" s="2" t="s">
        <v>37</v>
      </c>
      <c r="B197" s="3"/>
      <c r="C197" s="36"/>
      <c r="D197" s="15"/>
      <c r="E197" s="14">
        <f>SUM(E194:E196)</f>
        <v>10.93163552</v>
      </c>
      <c r="F197" s="36"/>
      <c r="G197" s="15"/>
      <c r="H197" s="14">
        <f>SUM(H194:H196)</f>
        <v>2.73290888</v>
      </c>
    </row>
    <row r="198" spans="3:8" ht="12.75">
      <c r="C198" s="38"/>
      <c r="E198" s="8"/>
      <c r="F198" s="38"/>
      <c r="H198" s="8"/>
    </row>
    <row r="199" spans="1:8" ht="12.75">
      <c r="A199" t="s">
        <v>75</v>
      </c>
      <c r="B199" s="4" t="s">
        <v>58</v>
      </c>
      <c r="C199" s="38">
        <v>20</v>
      </c>
      <c r="E199" s="8">
        <f>E197*'items de calculo'!C16</f>
        <v>2.186327104</v>
      </c>
      <c r="F199" s="38">
        <v>20</v>
      </c>
      <c r="H199" s="8">
        <f>H197*'items de calculo'!C16</f>
        <v>0.546581776</v>
      </c>
    </row>
    <row r="200" spans="3:8" ht="12.75">
      <c r="C200" s="38"/>
      <c r="E200" s="8"/>
      <c r="F200" s="38"/>
      <c r="H200" s="8"/>
    </row>
    <row r="201" spans="1:8" s="2" customFormat="1" ht="12.75">
      <c r="A201" s="2" t="s">
        <v>40</v>
      </c>
      <c r="B201" s="3"/>
      <c r="C201" s="36" t="s">
        <v>86</v>
      </c>
      <c r="D201" s="15"/>
      <c r="E201" s="14">
        <f>SUM(E197:E200)</f>
        <v>13.117962624</v>
      </c>
      <c r="F201" s="36" t="s">
        <v>86</v>
      </c>
      <c r="G201" s="15"/>
      <c r="H201" s="14">
        <f>SUM(H197:H200)</f>
        <v>3.279490656</v>
      </c>
    </row>
    <row r="202" spans="3:8" ht="12.75">
      <c r="C202" s="38"/>
      <c r="E202" s="8"/>
      <c r="F202" s="38"/>
      <c r="H202" s="8"/>
    </row>
    <row r="203" spans="1:8" ht="12.75">
      <c r="A203" t="s">
        <v>47</v>
      </c>
      <c r="B203" s="4" t="s">
        <v>58</v>
      </c>
      <c r="C203" s="38" t="s">
        <v>60</v>
      </c>
      <c r="E203" s="8">
        <f>E201*'items de calculo'!C18</f>
        <v>0.275477215104</v>
      </c>
      <c r="F203" s="38" t="s">
        <v>60</v>
      </c>
      <c r="H203" s="8">
        <f>H201*'items de calculo'!C18</f>
        <v>0.068869303776</v>
      </c>
    </row>
    <row r="204" spans="3:8" ht="12.75">
      <c r="C204" s="38"/>
      <c r="E204" s="8"/>
      <c r="F204" s="38"/>
      <c r="H204" s="8"/>
    </row>
    <row r="205" spans="1:8" s="2" customFormat="1" ht="12.75">
      <c r="A205" s="2" t="s">
        <v>41</v>
      </c>
      <c r="B205" s="3"/>
      <c r="C205" s="36"/>
      <c r="D205" s="15"/>
      <c r="E205" s="14">
        <f>SUM(E201:E204)</f>
        <v>13.393439839104001</v>
      </c>
      <c r="F205" s="36"/>
      <c r="G205" s="15"/>
      <c r="H205" s="14">
        <f>SUM(H201:H204)</f>
        <v>3.3483599597760003</v>
      </c>
    </row>
    <row r="206" spans="3:8" ht="12.75">
      <c r="C206" s="38"/>
      <c r="E206" s="8"/>
      <c r="F206" s="38"/>
      <c r="H206" s="8"/>
    </row>
    <row r="207" spans="1:8" ht="12.75">
      <c r="A207" t="s">
        <v>50</v>
      </c>
      <c r="B207" s="4" t="s">
        <v>58</v>
      </c>
      <c r="C207" s="38">
        <v>23</v>
      </c>
      <c r="E207" s="8">
        <f>E205*'items de calculo'!C19</f>
        <v>3.0804911629939205</v>
      </c>
      <c r="F207" s="38">
        <v>23</v>
      </c>
      <c r="H207" s="8">
        <f>H205*'items de calculo'!C19</f>
        <v>0.7701227907484801</v>
      </c>
    </row>
    <row r="208" spans="1:8" ht="12.75">
      <c r="A208" t="s">
        <v>85</v>
      </c>
      <c r="B208" s="4" t="s">
        <v>58</v>
      </c>
      <c r="C208" s="38">
        <v>87.36</v>
      </c>
      <c r="E208" s="8">
        <f>E197*'items de calculo'!C20</f>
        <v>9.549876790272</v>
      </c>
      <c r="F208" s="38">
        <v>87.36</v>
      </c>
      <c r="H208" s="8">
        <f>H197*'items de calculo'!C20</f>
        <v>2.387469197568</v>
      </c>
    </row>
    <row r="209" spans="3:8" ht="12.75">
      <c r="C209" s="38"/>
      <c r="E209" s="8"/>
      <c r="F209" s="38"/>
      <c r="H209" s="8"/>
    </row>
    <row r="210" spans="1:8" s="2" customFormat="1" ht="12.75">
      <c r="A210" s="2" t="s">
        <v>44</v>
      </c>
      <c r="B210" s="3"/>
      <c r="C210" s="36"/>
      <c r="D210" s="15"/>
      <c r="E210" s="14">
        <f>SUM(E205:E209)</f>
        <v>26.023807792369922</v>
      </c>
      <c r="F210" s="36"/>
      <c r="G210" s="15"/>
      <c r="H210" s="14">
        <f>SUM(H205:H209)</f>
        <v>6.505951948092481</v>
      </c>
    </row>
    <row r="211" spans="3:8" ht="12.75">
      <c r="C211" s="38"/>
      <c r="E211" s="8"/>
      <c r="F211" s="38"/>
      <c r="H211" s="8"/>
    </row>
    <row r="212" spans="1:8" ht="12.75">
      <c r="A212" t="s">
        <v>53</v>
      </c>
      <c r="B212" s="4" t="s">
        <v>58</v>
      </c>
      <c r="C212" s="38">
        <v>5</v>
      </c>
      <c r="E212" s="8">
        <f>E210*'items de calculo'!C21</f>
        <v>1.3011903896184962</v>
      </c>
      <c r="F212" s="38">
        <v>5</v>
      </c>
      <c r="H212" s="8">
        <f>H210*'items de calculo'!C21</f>
        <v>0.32529759740462405</v>
      </c>
    </row>
    <row r="213" spans="1:8" ht="12.75">
      <c r="A213" t="s">
        <v>78</v>
      </c>
      <c r="B213" s="4" t="s">
        <v>58</v>
      </c>
      <c r="C213" s="38">
        <v>23</v>
      </c>
      <c r="E213" s="8">
        <f>E212*'items de calculo'!C19</f>
        <v>0.29927378961225415</v>
      </c>
      <c r="F213" s="38">
        <v>23</v>
      </c>
      <c r="H213" s="8">
        <f>H212*'items de calculo'!C19</f>
        <v>0.07481844740306354</v>
      </c>
    </row>
    <row r="214" spans="3:8" ht="12.75">
      <c r="C214" s="38"/>
      <c r="E214" s="8"/>
      <c r="F214" s="10"/>
      <c r="H214" s="8"/>
    </row>
    <row r="215" spans="1:9" ht="15.75">
      <c r="A215" s="17" t="s">
        <v>55</v>
      </c>
      <c r="B215" s="18"/>
      <c r="C215" s="39"/>
      <c r="D215" s="51"/>
      <c r="E215" s="52">
        <f>SUM(E210:E213)</f>
        <v>27.624271971600674</v>
      </c>
      <c r="F215" s="53"/>
      <c r="G215" s="54"/>
      <c r="H215" s="52">
        <f>SUM(H210:H213)</f>
        <v>6.9060679929001685</v>
      </c>
      <c r="I215" s="57"/>
    </row>
    <row r="217" spans="1:8" ht="12.75">
      <c r="A217" s="27" t="s">
        <v>87</v>
      </c>
      <c r="B217" s="28"/>
      <c r="C217" s="59" t="s">
        <v>88</v>
      </c>
      <c r="D217" s="30"/>
      <c r="E217" s="30"/>
      <c r="F217" s="31"/>
      <c r="G217" s="30"/>
      <c r="H217" s="32"/>
    </row>
    <row r="218" spans="4:7" ht="12.75">
      <c r="D218" s="10"/>
      <c r="E218" s="10"/>
      <c r="G218" s="10"/>
    </row>
    <row r="220" spans="1:9" ht="15">
      <c r="A220" s="2" t="s">
        <v>125</v>
      </c>
      <c r="B220" s="49" t="s">
        <v>29</v>
      </c>
      <c r="C220" s="49" t="s">
        <v>30</v>
      </c>
      <c r="D220" s="33" t="s">
        <v>33</v>
      </c>
      <c r="E220" s="33" t="s">
        <v>34</v>
      </c>
      <c r="F220" s="61"/>
      <c r="G220" s="10"/>
      <c r="H220" s="10"/>
      <c r="I220" s="56"/>
    </row>
    <row r="222" spans="1:5" ht="12.75">
      <c r="A222" t="s">
        <v>89</v>
      </c>
      <c r="B222" s="4" t="s">
        <v>1</v>
      </c>
      <c r="C222" s="4">
        <v>0.4</v>
      </c>
      <c r="D222" s="4">
        <f>'items de calculo'!C8</f>
        <v>579.630687</v>
      </c>
      <c r="E222" s="7">
        <f aca="true" t="shared" si="0" ref="E222:E227">D222*C222</f>
        <v>231.8522748</v>
      </c>
    </row>
    <row r="223" spans="1:5" ht="12.75">
      <c r="A223" t="s">
        <v>90</v>
      </c>
      <c r="B223" s="4" t="s">
        <v>1</v>
      </c>
      <c r="C223" s="4">
        <v>0.16</v>
      </c>
      <c r="D223" s="4">
        <f>'items de calculo'!C9</f>
        <v>186.78308</v>
      </c>
      <c r="E223" s="7">
        <f t="shared" si="0"/>
        <v>29.885292800000002</v>
      </c>
    </row>
    <row r="224" spans="1:5" ht="12.75">
      <c r="A224" t="s">
        <v>91</v>
      </c>
      <c r="B224" s="4" t="s">
        <v>1</v>
      </c>
      <c r="C224" s="4">
        <v>0.08</v>
      </c>
      <c r="D224" s="4">
        <f>'items de calculo'!C10</f>
        <v>172.439608</v>
      </c>
      <c r="E224" s="7">
        <f t="shared" si="0"/>
        <v>13.79516864</v>
      </c>
    </row>
    <row r="225" spans="1:5" ht="12.75">
      <c r="A225" t="s">
        <v>59</v>
      </c>
      <c r="B225" s="4" t="s">
        <v>2</v>
      </c>
      <c r="C225" s="4">
        <v>50</v>
      </c>
      <c r="D225" s="4">
        <f>'items de calculo'!C5/50</f>
        <v>2.05446354</v>
      </c>
      <c r="E225" s="7">
        <f t="shared" si="0"/>
        <v>102.72317699999999</v>
      </c>
    </row>
    <row r="226" spans="1:5" ht="12.75">
      <c r="A226" t="s">
        <v>92</v>
      </c>
      <c r="B226" s="4" t="s">
        <v>94</v>
      </c>
      <c r="C226" s="4">
        <v>4</v>
      </c>
      <c r="D226" s="4">
        <f>'items de calculo'!C11/1000</f>
        <v>4.314012722</v>
      </c>
      <c r="E226" s="7">
        <f t="shared" si="0"/>
        <v>17.256050888</v>
      </c>
    </row>
    <row r="227" spans="1:5" ht="12.75">
      <c r="A227" t="s">
        <v>93</v>
      </c>
      <c r="B227" s="4" t="s">
        <v>2</v>
      </c>
      <c r="C227" s="4">
        <v>0.4</v>
      </c>
      <c r="D227" s="4">
        <f>'items de calculo'!C12</f>
        <v>25.136507</v>
      </c>
      <c r="E227" s="7">
        <f t="shared" si="0"/>
        <v>10.054602800000001</v>
      </c>
    </row>
    <row r="228" spans="2:9" ht="12.75">
      <c r="B228" s="62"/>
      <c r="C228" s="62"/>
      <c r="D228" s="10"/>
      <c r="E228" s="10"/>
      <c r="F228" s="10"/>
      <c r="G228" s="10"/>
      <c r="H228" s="5"/>
      <c r="I228" s="5"/>
    </row>
    <row r="229" spans="1:9" s="2" customFormat="1" ht="12.75">
      <c r="A229" s="2" t="s">
        <v>37</v>
      </c>
      <c r="B229" s="49"/>
      <c r="C229" s="49"/>
      <c r="D229" s="33"/>
      <c r="E229" s="33">
        <f>SUM(E222:E228)</f>
        <v>405.56656692800004</v>
      </c>
      <c r="F229" s="49"/>
      <c r="G229" s="33"/>
      <c r="H229" s="33"/>
      <c r="I229" s="43"/>
    </row>
    <row r="230" spans="2:9" ht="12.75">
      <c r="B230" s="62"/>
      <c r="C230" s="62"/>
      <c r="D230" s="10"/>
      <c r="E230" s="10"/>
      <c r="F230" s="10"/>
      <c r="G230" s="10"/>
      <c r="H230" s="5"/>
      <c r="I230" s="5"/>
    </row>
    <row r="231" spans="1:5" ht="12.75">
      <c r="A231" t="s">
        <v>38</v>
      </c>
      <c r="B231" s="4" t="s">
        <v>57</v>
      </c>
      <c r="C231" s="4">
        <v>3.2</v>
      </c>
      <c r="D231" s="7">
        <f>D17</f>
        <v>39.373073</v>
      </c>
      <c r="E231" s="7">
        <f>D231*C231</f>
        <v>125.9938336</v>
      </c>
    </row>
    <row r="232" spans="1:5" ht="12.75">
      <c r="A232" t="s">
        <v>84</v>
      </c>
      <c r="B232" s="4" t="s">
        <v>57</v>
      </c>
      <c r="C232" s="4">
        <v>7.6</v>
      </c>
      <c r="D232" s="7">
        <f>D18</f>
        <v>28.949649</v>
      </c>
      <c r="E232" s="7">
        <f>D232*C232</f>
        <v>220.0173324</v>
      </c>
    </row>
    <row r="234" spans="1:7" s="2" customFormat="1" ht="12.75">
      <c r="A234" s="2" t="s">
        <v>40</v>
      </c>
      <c r="B234" s="3"/>
      <c r="C234" s="3"/>
      <c r="D234" s="15"/>
      <c r="E234" s="15">
        <f>SUM(E231:E233)</f>
        <v>346.011166</v>
      </c>
      <c r="F234" s="15"/>
      <c r="G234" s="15"/>
    </row>
    <row r="236" spans="1:7" s="2" customFormat="1" ht="12.75">
      <c r="A236" s="2" t="s">
        <v>41</v>
      </c>
      <c r="B236" s="3" t="s">
        <v>95</v>
      </c>
      <c r="C236" s="3"/>
      <c r="D236" s="15"/>
      <c r="E236" s="15">
        <f>SUM(E234,E229)</f>
        <v>751.577732928</v>
      </c>
      <c r="F236" s="15"/>
      <c r="G236" s="15"/>
    </row>
    <row r="238" spans="1:5" ht="12.75">
      <c r="A238" t="s">
        <v>96</v>
      </c>
      <c r="B238" s="4" t="s">
        <v>58</v>
      </c>
      <c r="C238" s="4">
        <v>20</v>
      </c>
      <c r="E238" s="7">
        <f>E236*'items de calculo'!C16</f>
        <v>150.3155465856</v>
      </c>
    </row>
    <row r="239" ht="13.5" customHeight="1"/>
    <row r="240" spans="1:7" s="2" customFormat="1" ht="12.75">
      <c r="A240" s="2" t="s">
        <v>44</v>
      </c>
      <c r="B240" s="3"/>
      <c r="C240" s="3"/>
      <c r="D240" s="15"/>
      <c r="E240" s="15">
        <f>SUM(E236:E239)</f>
        <v>901.8932795136001</v>
      </c>
      <c r="F240" s="15"/>
      <c r="G240" s="15"/>
    </row>
    <row r="242" spans="1:5" ht="12.75">
      <c r="A242" t="s">
        <v>47</v>
      </c>
      <c r="B242" s="4" t="s">
        <v>58</v>
      </c>
      <c r="C242" s="4" t="s">
        <v>60</v>
      </c>
      <c r="E242" s="7">
        <f>E240*'items de calculo'!C18</f>
        <v>18.9397588697856</v>
      </c>
    </row>
    <row r="244" spans="1:7" s="2" customFormat="1" ht="12.75">
      <c r="A244" s="2" t="s">
        <v>45</v>
      </c>
      <c r="B244" s="3" t="s">
        <v>98</v>
      </c>
      <c r="C244" s="3"/>
      <c r="D244" s="15"/>
      <c r="E244" s="15">
        <f>SUM(E240:E243)</f>
        <v>920.8330383833857</v>
      </c>
      <c r="F244" s="15"/>
      <c r="G244" s="15"/>
    </row>
    <row r="246" spans="1:5" ht="12.75">
      <c r="A246" t="s">
        <v>50</v>
      </c>
      <c r="B246" s="4" t="s">
        <v>58</v>
      </c>
      <c r="C246" s="4">
        <v>23</v>
      </c>
      <c r="E246" s="7">
        <f>E244*'items de calculo'!C19</f>
        <v>211.7915988281787</v>
      </c>
    </row>
    <row r="247" spans="1:5" ht="12.75">
      <c r="A247" t="s">
        <v>77</v>
      </c>
      <c r="B247" s="4" t="s">
        <v>58</v>
      </c>
      <c r="C247" s="4">
        <v>87.36</v>
      </c>
      <c r="E247" s="7">
        <f>E234*'items de calculo'!C20</f>
        <v>302.27535461760004</v>
      </c>
    </row>
    <row r="249" spans="1:7" s="2" customFormat="1" ht="12.75">
      <c r="A249" s="2" t="s">
        <v>48</v>
      </c>
      <c r="B249" s="3"/>
      <c r="C249" s="3"/>
      <c r="D249" s="15"/>
      <c r="E249" s="63">
        <f>SUM(E244:E248)</f>
        <v>1434.8999918291643</v>
      </c>
      <c r="F249" s="15"/>
      <c r="G249" s="15"/>
    </row>
    <row r="251" spans="1:5" ht="12.75">
      <c r="A251" t="s">
        <v>53</v>
      </c>
      <c r="B251" s="4" t="s">
        <v>58</v>
      </c>
      <c r="C251" s="4">
        <v>5</v>
      </c>
      <c r="E251" s="7">
        <f>E249*'items de calculo'!C21</f>
        <v>71.74499959145821</v>
      </c>
    </row>
    <row r="252" spans="1:5" ht="12.75">
      <c r="A252" t="s">
        <v>97</v>
      </c>
      <c r="B252" s="4" t="s">
        <v>58</v>
      </c>
      <c r="C252" s="4">
        <v>23</v>
      </c>
      <c r="E252" s="7">
        <f>E251*'items de calculo'!C19</f>
        <v>16.50134990603539</v>
      </c>
    </row>
    <row r="254" spans="1:5" ht="15.75">
      <c r="A254" s="17" t="s">
        <v>55</v>
      </c>
      <c r="E254" s="21">
        <f>SUM(E249:E253)</f>
        <v>1523.1463413266579</v>
      </c>
    </row>
    <row r="256" spans="1:7" s="67" customFormat="1" ht="20.25">
      <c r="A256" s="64" t="s">
        <v>99</v>
      </c>
      <c r="B256" s="65"/>
      <c r="D256" s="68" t="s">
        <v>24</v>
      </c>
      <c r="E256" s="66"/>
      <c r="F256" s="66"/>
      <c r="G256" s="66"/>
    </row>
    <row r="258" spans="1:8" ht="12.75">
      <c r="A258" s="27" t="s">
        <v>25</v>
      </c>
      <c r="B258" s="28"/>
      <c r="C258" s="29" t="s">
        <v>26</v>
      </c>
      <c r="D258" s="31"/>
      <c r="E258" s="31"/>
      <c r="F258" s="31"/>
      <c r="G258" s="31"/>
      <c r="H258" s="32"/>
    </row>
    <row r="260" spans="1:3" ht="15.75">
      <c r="A260" s="25" t="s">
        <v>27</v>
      </c>
      <c r="B260" s="26"/>
      <c r="C260" s="26" t="s">
        <v>28</v>
      </c>
    </row>
    <row r="263" spans="1:7" ht="15.75">
      <c r="A263" s="2" t="s">
        <v>125</v>
      </c>
      <c r="B263" s="3" t="s">
        <v>29</v>
      </c>
      <c r="C263" s="3" t="s">
        <v>30</v>
      </c>
      <c r="D263" s="22" t="s">
        <v>31</v>
      </c>
      <c r="E263" s="23"/>
      <c r="F263" s="24" t="s">
        <v>32</v>
      </c>
      <c r="G263" s="16"/>
    </row>
    <row r="264" spans="4:7" ht="12.75">
      <c r="D264" s="9" t="s">
        <v>33</v>
      </c>
      <c r="E264" s="8" t="s">
        <v>34</v>
      </c>
      <c r="F264" s="9" t="s">
        <v>33</v>
      </c>
      <c r="G264" s="8" t="s">
        <v>34</v>
      </c>
    </row>
    <row r="265" spans="4:7" ht="12.75">
      <c r="D265" s="9"/>
      <c r="E265" s="8"/>
      <c r="G265" s="8"/>
    </row>
    <row r="266" spans="1:7" ht="12.75">
      <c r="A266" t="s">
        <v>35</v>
      </c>
      <c r="B266" s="4" t="s">
        <v>56</v>
      </c>
      <c r="C266" s="4">
        <v>120</v>
      </c>
      <c r="D266" s="9">
        <f>D11</f>
        <v>5.596328931</v>
      </c>
      <c r="E266" s="8">
        <f>D266*C266</f>
        <v>671.55947172</v>
      </c>
      <c r="F266" s="9">
        <f>F11</f>
        <v>2.157780755</v>
      </c>
      <c r="G266" s="8">
        <f>F266*C266</f>
        <v>258.93369060000003</v>
      </c>
    </row>
    <row r="267" spans="1:7" ht="12.75">
      <c r="A267" t="s">
        <v>36</v>
      </c>
      <c r="B267" s="4" t="s">
        <v>1</v>
      </c>
      <c r="C267" s="4">
        <v>0.09</v>
      </c>
      <c r="D267" s="9">
        <f>D12</f>
        <v>452.42326</v>
      </c>
      <c r="E267" s="8">
        <f>D267*C267</f>
        <v>40.7180934</v>
      </c>
      <c r="F267" s="9">
        <f>F12</f>
        <v>452.42326</v>
      </c>
      <c r="G267" s="8">
        <f>E267</f>
        <v>40.7180934</v>
      </c>
    </row>
    <row r="268" spans="1:7" ht="12.75">
      <c r="A268" t="s">
        <v>59</v>
      </c>
      <c r="B268" s="4" t="s">
        <v>2</v>
      </c>
      <c r="C268" s="4">
        <v>9</v>
      </c>
      <c r="D268" s="9">
        <f>D13</f>
        <v>2.05446354</v>
      </c>
      <c r="E268" s="8">
        <f>D268*C268</f>
        <v>18.49017186</v>
      </c>
      <c r="F268" s="9">
        <f>F13</f>
        <v>2.05446354</v>
      </c>
      <c r="G268" s="8">
        <f>E268</f>
        <v>18.49017186</v>
      </c>
    </row>
    <row r="269" spans="4:7" ht="12.75">
      <c r="D269" s="9"/>
      <c r="E269" s="8"/>
      <c r="G269" s="8"/>
    </row>
    <row r="270" spans="1:8" ht="12.75">
      <c r="A270" s="2" t="s">
        <v>37</v>
      </c>
      <c r="B270" s="3"/>
      <c r="C270" s="3"/>
      <c r="D270" s="13"/>
      <c r="E270" s="14">
        <f>SUM(E266:E269)</f>
        <v>730.7677369800001</v>
      </c>
      <c r="F270" s="15"/>
      <c r="G270" s="14">
        <f>SUM(G266:G269)</f>
        <v>318.14195586</v>
      </c>
      <c r="H270" s="2"/>
    </row>
    <row r="271" spans="4:7" ht="12.75">
      <c r="D271" s="9"/>
      <c r="E271" s="8"/>
      <c r="G271" s="8"/>
    </row>
    <row r="272" spans="1:7" ht="12.75">
      <c r="A272" t="s">
        <v>47</v>
      </c>
      <c r="B272" s="4" t="s">
        <v>58</v>
      </c>
      <c r="C272" s="4" t="s">
        <v>100</v>
      </c>
      <c r="D272" s="9"/>
      <c r="E272" s="8">
        <f>E270*'items de calculo'!C18</f>
        <v>15.346122476580002</v>
      </c>
      <c r="F272" s="9"/>
      <c r="G272" s="8">
        <f>G270*'items de calculo'!C18</f>
        <v>6.680981073059999</v>
      </c>
    </row>
    <row r="273" spans="4:7" ht="12.75">
      <c r="D273" s="9"/>
      <c r="E273" s="8"/>
      <c r="F273" s="9"/>
      <c r="G273" s="8"/>
    </row>
    <row r="274" spans="1:7" s="2" customFormat="1" ht="12.75">
      <c r="A274" s="2" t="s">
        <v>40</v>
      </c>
      <c r="B274" s="3"/>
      <c r="C274" s="3" t="s">
        <v>101</v>
      </c>
      <c r="D274" s="13"/>
      <c r="E274" s="14">
        <f>SUM(E270:E273)</f>
        <v>746.1138594565801</v>
      </c>
      <c r="F274" s="15"/>
      <c r="G274" s="14">
        <f>SUM(G270:G273)</f>
        <v>324.82293693306</v>
      </c>
    </row>
    <row r="275" spans="2:8" ht="12.75">
      <c r="B275" s="3"/>
      <c r="C275" s="3"/>
      <c r="D275" s="13"/>
      <c r="E275" s="14"/>
      <c r="F275" s="15"/>
      <c r="G275" s="14"/>
      <c r="H275" s="2"/>
    </row>
    <row r="276" spans="1:7" s="69" customFormat="1" ht="12.75">
      <c r="A276" s="69" t="s">
        <v>50</v>
      </c>
      <c r="B276" s="70" t="s">
        <v>58</v>
      </c>
      <c r="C276" s="70">
        <v>23</v>
      </c>
      <c r="D276" s="71"/>
      <c r="E276" s="11">
        <f>E274*'items de calculo'!C19</f>
        <v>171.60618767501344</v>
      </c>
      <c r="F276" s="12"/>
      <c r="G276" s="11">
        <f>G274*'items de calculo'!C19</f>
        <v>74.7092754946038</v>
      </c>
    </row>
    <row r="277" spans="1:7" ht="12.75">
      <c r="A277" s="2"/>
      <c r="B277" s="3"/>
      <c r="D277" s="9"/>
      <c r="E277" s="14"/>
      <c r="G277" s="14"/>
    </row>
    <row r="278" spans="1:7" s="2" customFormat="1" ht="12.75">
      <c r="A278" s="2" t="s">
        <v>41</v>
      </c>
      <c r="B278" s="3"/>
      <c r="C278" s="3" t="s">
        <v>102</v>
      </c>
      <c r="D278" s="13"/>
      <c r="E278" s="14">
        <f>SUM(E274:E277)</f>
        <v>917.7200471315936</v>
      </c>
      <c r="F278" s="15"/>
      <c r="G278" s="14">
        <f>SUM(G274:G277)</f>
        <v>399.5322124276638</v>
      </c>
    </row>
    <row r="279" spans="4:7" ht="12.75">
      <c r="D279" s="9"/>
      <c r="E279" s="11"/>
      <c r="F279" s="12"/>
      <c r="G279" s="11"/>
    </row>
    <row r="280" spans="1:7" ht="12.75">
      <c r="A280" t="s">
        <v>38</v>
      </c>
      <c r="B280" s="4" t="s">
        <v>103</v>
      </c>
      <c r="C280" s="4">
        <v>2.5</v>
      </c>
      <c r="D280" s="9">
        <f>D17</f>
        <v>39.373073</v>
      </c>
      <c r="E280" s="8">
        <f>D280*C280</f>
        <v>98.4326825</v>
      </c>
      <c r="F280" s="9">
        <f>F17</f>
        <v>39.373073</v>
      </c>
      <c r="G280" s="8">
        <f>F280*C280</f>
        <v>98.4326825</v>
      </c>
    </row>
    <row r="281" spans="1:7" s="69" customFormat="1" ht="12.75">
      <c r="A281" s="69" t="s">
        <v>84</v>
      </c>
      <c r="B281" s="70" t="s">
        <v>57</v>
      </c>
      <c r="C281" s="70">
        <v>1.3</v>
      </c>
      <c r="D281" s="9">
        <f>D18</f>
        <v>28.949649</v>
      </c>
      <c r="E281" s="8">
        <f>D281*C281</f>
        <v>37.6345437</v>
      </c>
      <c r="F281" s="9">
        <f>F18</f>
        <v>28.949649</v>
      </c>
      <c r="G281" s="8">
        <f>F281*C281</f>
        <v>37.6345437</v>
      </c>
    </row>
    <row r="282" spans="1:7" ht="12.75">
      <c r="A282" s="2"/>
      <c r="D282" s="9"/>
      <c r="E282" s="8"/>
      <c r="G282" s="8"/>
    </row>
    <row r="283" spans="1:7" s="2" customFormat="1" ht="12.75">
      <c r="A283" s="2" t="s">
        <v>44</v>
      </c>
      <c r="B283" s="3"/>
      <c r="C283" s="3"/>
      <c r="D283" s="13"/>
      <c r="E283" s="14">
        <f>SUM(E280:E282)</f>
        <v>136.0672262</v>
      </c>
      <c r="F283" s="15"/>
      <c r="G283" s="14">
        <f>SUM(G280:G282)</f>
        <v>136.0672262</v>
      </c>
    </row>
    <row r="284" spans="1:7" s="2" customFormat="1" ht="12.75">
      <c r="A284" s="2" t="s">
        <v>45</v>
      </c>
      <c r="B284" s="3"/>
      <c r="C284" s="3" t="s">
        <v>46</v>
      </c>
      <c r="D284" s="13"/>
      <c r="E284" s="14">
        <f>SUM(E283,E278)</f>
        <v>1053.7872733315935</v>
      </c>
      <c r="F284" s="15"/>
      <c r="G284" s="14">
        <f>SUM(,G283,G278)</f>
        <v>535.5994386276639</v>
      </c>
    </row>
    <row r="285" spans="4:7" ht="12.75">
      <c r="D285" s="9"/>
      <c r="E285" s="8"/>
      <c r="G285" s="8"/>
    </row>
    <row r="286" spans="1:7" ht="12.75">
      <c r="A286" t="s">
        <v>104</v>
      </c>
      <c r="B286" s="4" t="s">
        <v>58</v>
      </c>
      <c r="C286" s="4">
        <v>15</v>
      </c>
      <c r="D286" s="9"/>
      <c r="E286" s="8">
        <f>E284*'items de calculo'!C17</f>
        <v>158.068090999739</v>
      </c>
      <c r="G286" s="8">
        <f>G284*'items de calculo'!C17</f>
        <v>80.33991579414958</v>
      </c>
    </row>
    <row r="287" spans="1:7" s="69" customFormat="1" ht="12.75">
      <c r="A287" s="72" t="s">
        <v>47</v>
      </c>
      <c r="B287" s="70" t="s">
        <v>58</v>
      </c>
      <c r="C287" s="70" t="s">
        <v>100</v>
      </c>
      <c r="D287" s="71"/>
      <c r="E287" s="11">
        <f>E286*'items de calculo'!C18</f>
        <v>3.319429910994519</v>
      </c>
      <c r="F287" s="12"/>
      <c r="G287" s="11">
        <f>G286*'items de calculo'!C18</f>
        <v>1.6871382316771408</v>
      </c>
    </row>
    <row r="288" spans="4:7" ht="12.75">
      <c r="D288" s="9"/>
      <c r="E288" s="8"/>
      <c r="G288" s="8"/>
    </row>
    <row r="289" spans="1:7" s="2" customFormat="1" ht="12.75">
      <c r="A289" s="2" t="s">
        <v>48</v>
      </c>
      <c r="B289" s="3"/>
      <c r="C289" s="3"/>
      <c r="D289" s="13"/>
      <c r="E289" s="14">
        <f>SUM(E286:E287)</f>
        <v>161.38752091073354</v>
      </c>
      <c r="F289" s="15"/>
      <c r="G289" s="14">
        <f>SUM(G286:G287)</f>
        <v>82.02705402582671</v>
      </c>
    </row>
    <row r="290" spans="4:7" ht="12.75">
      <c r="D290" s="9"/>
      <c r="E290" s="8"/>
      <c r="G290" s="8"/>
    </row>
    <row r="291" spans="1:7" ht="12.75">
      <c r="A291" t="s">
        <v>50</v>
      </c>
      <c r="B291" s="4" t="s">
        <v>58</v>
      </c>
      <c r="C291" s="4">
        <v>23</v>
      </c>
      <c r="D291" s="9"/>
      <c r="E291" s="8">
        <f>E289*'items de calculo'!C19</f>
        <v>37.11912980946872</v>
      </c>
      <c r="G291" s="8">
        <f>G289*'items de calculo'!C19</f>
        <v>18.866222425940144</v>
      </c>
    </row>
    <row r="292" spans="1:8" ht="12.75">
      <c r="A292" s="2"/>
      <c r="B292" s="3"/>
      <c r="C292" s="3"/>
      <c r="D292" s="13"/>
      <c r="E292" s="14"/>
      <c r="F292" s="15"/>
      <c r="G292" s="14"/>
      <c r="H292" s="2"/>
    </row>
    <row r="293" spans="1:7" s="2" customFormat="1" ht="12.75">
      <c r="A293" s="2" t="s">
        <v>52</v>
      </c>
      <c r="B293" s="3"/>
      <c r="C293" s="3" t="s">
        <v>105</v>
      </c>
      <c r="D293" s="13"/>
      <c r="E293" s="14">
        <f>SUM(E289,E291)</f>
        <v>198.50665072020226</v>
      </c>
      <c r="F293" s="15"/>
      <c r="G293" s="14">
        <f>SUM(G289,G291)</f>
        <v>100.89327645176687</v>
      </c>
    </row>
    <row r="294" spans="4:7" ht="12.75">
      <c r="D294" s="9"/>
      <c r="E294" s="8"/>
      <c r="G294" s="8"/>
    </row>
    <row r="295" spans="1:7" ht="12.75">
      <c r="A295" t="s">
        <v>106</v>
      </c>
      <c r="B295" s="4" t="s">
        <v>58</v>
      </c>
      <c r="C295" s="4">
        <v>87.36</v>
      </c>
      <c r="D295" s="9"/>
      <c r="E295" s="8">
        <f>E283*'items de calculo'!C20</f>
        <v>118.86832880832</v>
      </c>
      <c r="G295" s="8">
        <f>G283*'items de calculo'!C20</f>
        <v>118.86832880832</v>
      </c>
    </row>
    <row r="296" spans="4:7" ht="12.75">
      <c r="D296" s="9"/>
      <c r="E296" s="8"/>
      <c r="G296" s="8"/>
    </row>
    <row r="297" spans="1:7" s="2" customFormat="1" ht="12.75">
      <c r="A297" s="2" t="s">
        <v>107</v>
      </c>
      <c r="B297" s="3"/>
      <c r="C297" s="3" t="s">
        <v>108</v>
      </c>
      <c r="D297" s="13"/>
      <c r="E297" s="14">
        <f>SUM(E284,E293,E295)</f>
        <v>1371.1622528601158</v>
      </c>
      <c r="F297" s="15"/>
      <c r="G297" s="14">
        <f>SUM(G284,G293,G295)</f>
        <v>755.3610438877507</v>
      </c>
    </row>
    <row r="298" spans="4:7" ht="12.75">
      <c r="D298" s="9"/>
      <c r="E298" s="8"/>
      <c r="G298" s="8"/>
    </row>
    <row r="299" spans="1:7" ht="12.75">
      <c r="A299" t="s">
        <v>53</v>
      </c>
      <c r="B299" s="4" t="s">
        <v>58</v>
      </c>
      <c r="C299" s="4">
        <v>5</v>
      </c>
      <c r="D299" s="9"/>
      <c r="E299" s="8">
        <f>E297*'items de calculo'!C21</f>
        <v>68.5581126430058</v>
      </c>
      <c r="G299" s="8">
        <f>G297*'items de calculo'!C21</f>
        <v>37.768052194387536</v>
      </c>
    </row>
    <row r="300" spans="1:7" ht="12.75">
      <c r="A300" t="s">
        <v>78</v>
      </c>
      <c r="B300" s="4" t="s">
        <v>58</v>
      </c>
      <c r="C300" s="4">
        <v>23</v>
      </c>
      <c r="D300" s="9"/>
      <c r="E300" s="8">
        <f>E299*'items de calculo'!C19</f>
        <v>15.768365907891335</v>
      </c>
      <c r="G300" s="8">
        <f>G299*'items de calculo'!C19</f>
        <v>8.686652004709133</v>
      </c>
    </row>
    <row r="301" spans="4:7" ht="12.75">
      <c r="D301" s="9"/>
      <c r="E301" s="8"/>
      <c r="G301" s="8"/>
    </row>
    <row r="302" spans="1:7" ht="15.75">
      <c r="A302" s="17" t="s">
        <v>55</v>
      </c>
      <c r="B302" s="18"/>
      <c r="C302" s="18"/>
      <c r="D302" s="19"/>
      <c r="E302" s="20">
        <f>SUM(E297:E300)</f>
        <v>1455.488731411013</v>
      </c>
      <c r="F302" s="21"/>
      <c r="G302" s="20">
        <f>SUM(G297:G300)</f>
        <v>801.8157480868474</v>
      </c>
    </row>
    <row r="303" spans="4:7" ht="12.75">
      <c r="D303" s="9"/>
      <c r="E303" s="8"/>
      <c r="G303" s="8"/>
    </row>
    <row r="304" spans="1:3" ht="15.75">
      <c r="A304" s="25" t="s">
        <v>63</v>
      </c>
      <c r="B304" s="26"/>
      <c r="C304" s="26" t="s">
        <v>61</v>
      </c>
    </row>
    <row r="307" spans="1:7" ht="15.75">
      <c r="A307" s="2" t="s">
        <v>125</v>
      </c>
      <c r="B307" s="3" t="s">
        <v>29</v>
      </c>
      <c r="C307" s="3" t="s">
        <v>30</v>
      </c>
      <c r="D307" s="22" t="s">
        <v>31</v>
      </c>
      <c r="E307" s="23"/>
      <c r="F307" s="24" t="s">
        <v>32</v>
      </c>
      <c r="G307" s="16"/>
    </row>
    <row r="308" spans="4:7" ht="12.75">
      <c r="D308" s="9" t="s">
        <v>33</v>
      </c>
      <c r="E308" s="8" t="s">
        <v>34</v>
      </c>
      <c r="F308" s="9" t="s">
        <v>33</v>
      </c>
      <c r="G308" s="8" t="s">
        <v>34</v>
      </c>
    </row>
    <row r="309" spans="4:7" ht="12.75">
      <c r="D309" s="9"/>
      <c r="E309" s="8"/>
      <c r="G309" s="8"/>
    </row>
    <row r="310" spans="1:7" ht="12.75">
      <c r="A310" t="s">
        <v>35</v>
      </c>
      <c r="B310" s="4" t="s">
        <v>56</v>
      </c>
      <c r="C310" s="4">
        <v>60</v>
      </c>
      <c r="D310" s="9">
        <f>D11</f>
        <v>5.596328931</v>
      </c>
      <c r="E310" s="8">
        <f>D310*C310</f>
        <v>335.77973586</v>
      </c>
      <c r="F310" s="9">
        <f>F11</f>
        <v>2.157780755</v>
      </c>
      <c r="G310" s="8">
        <f>F310*C310</f>
        <v>129.46684530000002</v>
      </c>
    </row>
    <row r="311" spans="1:7" ht="12.75">
      <c r="A311" t="s">
        <v>36</v>
      </c>
      <c r="B311" s="4" t="s">
        <v>1</v>
      </c>
      <c r="C311" s="4">
        <v>0.045</v>
      </c>
      <c r="D311" s="9">
        <f aca="true" t="shared" si="1" ref="D311:F312">D12</f>
        <v>452.42326</v>
      </c>
      <c r="E311" s="8">
        <f>D311*C311</f>
        <v>20.3590467</v>
      </c>
      <c r="F311" s="9">
        <f t="shared" si="1"/>
        <v>452.42326</v>
      </c>
      <c r="G311" s="8">
        <f>E311</f>
        <v>20.3590467</v>
      </c>
    </row>
    <row r="312" spans="1:7" ht="12.75">
      <c r="A312" t="s">
        <v>59</v>
      </c>
      <c r="B312" s="4" t="s">
        <v>2</v>
      </c>
      <c r="C312" s="4">
        <v>5</v>
      </c>
      <c r="D312" s="9">
        <f t="shared" si="1"/>
        <v>2.05446354</v>
      </c>
      <c r="E312" s="8">
        <f>D312*C312</f>
        <v>10.2723177</v>
      </c>
      <c r="F312" s="9">
        <f t="shared" si="1"/>
        <v>2.05446354</v>
      </c>
      <c r="G312" s="8">
        <f>E312</f>
        <v>10.2723177</v>
      </c>
    </row>
    <row r="313" spans="4:7" ht="12.75">
      <c r="D313" s="9"/>
      <c r="E313" s="8"/>
      <c r="G313" s="8"/>
    </row>
    <row r="314" spans="1:7" ht="12.75">
      <c r="A314" s="2" t="s">
        <v>37</v>
      </c>
      <c r="B314" s="3"/>
      <c r="C314" s="3"/>
      <c r="D314" s="13"/>
      <c r="E314" s="14">
        <f>SUM(E310:E313)</f>
        <v>366.41110026</v>
      </c>
      <c r="F314" s="15"/>
      <c r="G314" s="14">
        <f>SUM(G310:G313)</f>
        <v>160.0982097</v>
      </c>
    </row>
    <row r="315" spans="4:7" ht="12.75">
      <c r="D315" s="9"/>
      <c r="E315" s="8"/>
      <c r="G315" s="8"/>
    </row>
    <row r="316" spans="1:7" ht="12.75">
      <c r="A316" t="s">
        <v>47</v>
      </c>
      <c r="B316" s="4" t="s">
        <v>58</v>
      </c>
      <c r="C316" s="4" t="s">
        <v>100</v>
      </c>
      <c r="D316" s="9"/>
      <c r="E316" s="8">
        <f>E314*'items de calculo'!C18</f>
        <v>7.6946331054599995</v>
      </c>
      <c r="F316" s="9"/>
      <c r="G316" s="8">
        <f>G314*'items de calculo'!C18</f>
        <v>3.3620624037</v>
      </c>
    </row>
    <row r="317" spans="4:7" ht="12.75">
      <c r="D317" s="9"/>
      <c r="E317" s="8"/>
      <c r="F317" s="9"/>
      <c r="G317" s="8"/>
    </row>
    <row r="318" spans="1:7" ht="12.75">
      <c r="A318" s="2" t="s">
        <v>40</v>
      </c>
      <c r="B318" s="3"/>
      <c r="C318" s="3" t="s">
        <v>101</v>
      </c>
      <c r="D318" s="13"/>
      <c r="E318" s="14">
        <f>SUM(E314:E317)</f>
        <v>374.10573336546</v>
      </c>
      <c r="F318" s="15"/>
      <c r="G318" s="14">
        <f>SUM(G314:G317)</f>
        <v>163.46027210370002</v>
      </c>
    </row>
    <row r="319" spans="2:7" ht="12.75">
      <c r="B319" s="3"/>
      <c r="C319" s="3"/>
      <c r="D319" s="13"/>
      <c r="E319" s="14"/>
      <c r="F319" s="15"/>
      <c r="G319" s="14"/>
    </row>
    <row r="320" spans="1:7" ht="12.75">
      <c r="A320" s="69" t="s">
        <v>50</v>
      </c>
      <c r="B320" s="70" t="s">
        <v>58</v>
      </c>
      <c r="C320" s="70">
        <v>23</v>
      </c>
      <c r="D320" s="71"/>
      <c r="E320" s="11">
        <f>E318*'items de calculo'!C19</f>
        <v>86.04431867405582</v>
      </c>
      <c r="F320" s="12"/>
      <c r="G320" s="11">
        <f>G318*'items de calculo'!C19</f>
        <v>37.59586258385101</v>
      </c>
    </row>
    <row r="321" spans="1:7" ht="12.75">
      <c r="A321" s="2"/>
      <c r="B321" s="3"/>
      <c r="D321" s="9"/>
      <c r="E321" s="14"/>
      <c r="G321" s="14"/>
    </row>
    <row r="322" spans="1:7" ht="12.75">
      <c r="A322" s="2" t="s">
        <v>41</v>
      </c>
      <c r="B322" s="3"/>
      <c r="C322" s="3" t="s">
        <v>102</v>
      </c>
      <c r="D322" s="13"/>
      <c r="E322" s="14">
        <f>SUM(E318:E321)</f>
        <v>460.15005203951586</v>
      </c>
      <c r="F322" s="15"/>
      <c r="G322" s="14">
        <f>SUM(G318:G321)</f>
        <v>201.05613468755104</v>
      </c>
    </row>
    <row r="323" spans="4:7" ht="12.75">
      <c r="D323" s="9"/>
      <c r="E323" s="11"/>
      <c r="F323" s="12"/>
      <c r="G323" s="11"/>
    </row>
    <row r="324" spans="1:7" ht="12.75">
      <c r="A324" t="s">
        <v>38</v>
      </c>
      <c r="B324" s="4" t="s">
        <v>103</v>
      </c>
      <c r="C324" s="4">
        <v>1.2</v>
      </c>
      <c r="D324" s="9">
        <f>D17</f>
        <v>39.373073</v>
      </c>
      <c r="E324" s="8">
        <f>D324*C324</f>
        <v>47.2476876</v>
      </c>
      <c r="F324" s="9">
        <f>F17</f>
        <v>39.373073</v>
      </c>
      <c r="G324" s="8">
        <f>F324*C324</f>
        <v>47.2476876</v>
      </c>
    </row>
    <row r="325" spans="1:7" ht="12.75">
      <c r="A325" s="69" t="s">
        <v>84</v>
      </c>
      <c r="B325" s="70" t="s">
        <v>57</v>
      </c>
      <c r="C325" s="70">
        <v>0.8</v>
      </c>
      <c r="D325" s="9">
        <f>D18</f>
        <v>28.949649</v>
      </c>
      <c r="E325" s="8">
        <f>D325*C325</f>
        <v>23.1597192</v>
      </c>
      <c r="F325" s="9">
        <f>F18</f>
        <v>28.949649</v>
      </c>
      <c r="G325" s="8">
        <f>F325*C325</f>
        <v>23.1597192</v>
      </c>
    </row>
    <row r="326" spans="1:7" ht="12.75">
      <c r="A326" s="2"/>
      <c r="D326" s="9"/>
      <c r="E326" s="8"/>
      <c r="G326" s="8"/>
    </row>
    <row r="327" spans="1:7" ht="12.75">
      <c r="A327" s="2" t="s">
        <v>44</v>
      </c>
      <c r="B327" s="3"/>
      <c r="C327" s="3"/>
      <c r="D327" s="13"/>
      <c r="E327" s="14">
        <f>SUM(E324:E326)</f>
        <v>70.4074068</v>
      </c>
      <c r="F327" s="15"/>
      <c r="G327" s="14">
        <f>SUM(G324:G326)</f>
        <v>70.4074068</v>
      </c>
    </row>
    <row r="328" spans="1:7" ht="12.75">
      <c r="A328" s="2" t="s">
        <v>45</v>
      </c>
      <c r="B328" s="3"/>
      <c r="C328" s="3" t="s">
        <v>46</v>
      </c>
      <c r="D328" s="13"/>
      <c r="E328" s="14">
        <f>SUM(,E327,E322)</f>
        <v>530.5574588395159</v>
      </c>
      <c r="F328" s="15"/>
      <c r="G328" s="14">
        <f>SUM(,G327,G322)</f>
        <v>271.463541487551</v>
      </c>
    </row>
    <row r="329" spans="4:7" ht="12.75">
      <c r="D329" s="9"/>
      <c r="E329" s="8"/>
      <c r="G329" s="8"/>
    </row>
    <row r="330" spans="1:7" ht="12.75">
      <c r="A330" t="s">
        <v>104</v>
      </c>
      <c r="B330" s="4" t="s">
        <v>58</v>
      </c>
      <c r="C330" s="4">
        <v>15</v>
      </c>
      <c r="D330" s="9"/>
      <c r="E330" s="8">
        <f>E328*'items de calculo'!C17</f>
        <v>79.58361882592739</v>
      </c>
      <c r="G330" s="8">
        <f>G328*'items de calculo'!C17</f>
        <v>40.719531223132655</v>
      </c>
    </row>
    <row r="331" spans="1:7" ht="12.75">
      <c r="A331" s="72" t="s">
        <v>47</v>
      </c>
      <c r="B331" s="70" t="s">
        <v>58</v>
      </c>
      <c r="C331" s="70" t="s">
        <v>100</v>
      </c>
      <c r="D331" s="71"/>
      <c r="E331" s="11">
        <f>E330*'items de calculo'!C18</f>
        <v>1.671255995344475</v>
      </c>
      <c r="F331" s="12"/>
      <c r="G331" s="11">
        <f>G330*'items de calculo'!C18</f>
        <v>0.8551101556857856</v>
      </c>
    </row>
    <row r="332" spans="4:7" ht="12.75">
      <c r="D332" s="9"/>
      <c r="E332" s="8"/>
      <c r="G332" s="8"/>
    </row>
    <row r="333" spans="1:7" ht="12.75">
      <c r="A333" s="2" t="s">
        <v>48</v>
      </c>
      <c r="B333" s="3"/>
      <c r="C333" s="3"/>
      <c r="D333" s="13"/>
      <c r="E333" s="14">
        <f>SUM(E330:E331)</f>
        <v>81.25487482127187</v>
      </c>
      <c r="F333" s="15"/>
      <c r="G333" s="14">
        <f>SUM(G330:G331)</f>
        <v>41.57464137881844</v>
      </c>
    </row>
    <row r="334" spans="4:7" ht="12.75">
      <c r="D334" s="9"/>
      <c r="E334" s="8"/>
      <c r="G334" s="8"/>
    </row>
    <row r="335" spans="1:7" ht="12.75">
      <c r="A335" t="s">
        <v>50</v>
      </c>
      <c r="B335" s="4" t="s">
        <v>58</v>
      </c>
      <c r="C335" s="4">
        <v>23</v>
      </c>
      <c r="D335" s="9"/>
      <c r="E335" s="8">
        <f>E333*'items de calculo'!C19</f>
        <v>18.68862120889253</v>
      </c>
      <c r="G335" s="8">
        <f>G333*'items de calculo'!C19</f>
        <v>9.562167517128241</v>
      </c>
    </row>
    <row r="336" spans="1:7" ht="12.75">
      <c r="A336" s="2"/>
      <c r="B336" s="3"/>
      <c r="C336" s="3"/>
      <c r="D336" s="13"/>
      <c r="E336" s="14"/>
      <c r="F336" s="15"/>
      <c r="G336" s="14"/>
    </row>
    <row r="337" spans="1:7" ht="12.75">
      <c r="A337" s="2" t="s">
        <v>52</v>
      </c>
      <c r="B337" s="3"/>
      <c r="C337" s="3" t="s">
        <v>105</v>
      </c>
      <c r="D337" s="13"/>
      <c r="E337" s="14">
        <f>SUM(E333,E335)</f>
        <v>99.9434960301644</v>
      </c>
      <c r="F337" s="15"/>
      <c r="G337" s="14">
        <f>SUM(G333,G335)</f>
        <v>51.136808895946686</v>
      </c>
    </row>
    <row r="338" spans="4:7" ht="12.75">
      <c r="D338" s="9"/>
      <c r="E338" s="8"/>
      <c r="G338" s="8"/>
    </row>
    <row r="339" spans="1:7" ht="12.75">
      <c r="A339" t="s">
        <v>106</v>
      </c>
      <c r="B339" s="4" t="s">
        <v>58</v>
      </c>
      <c r="C339" s="4">
        <v>87.36</v>
      </c>
      <c r="D339" s="9"/>
      <c r="E339" s="8">
        <f>E327*'items de calculo'!C20</f>
        <v>61.50791058048001</v>
      </c>
      <c r="G339" s="8">
        <f>G327*'items de calculo'!C20</f>
        <v>61.50791058048001</v>
      </c>
    </row>
    <row r="340" spans="4:7" ht="12.75">
      <c r="D340" s="9"/>
      <c r="E340" s="8"/>
      <c r="G340" s="8"/>
    </row>
    <row r="341" spans="1:7" ht="12.75">
      <c r="A341" s="2" t="s">
        <v>107</v>
      </c>
      <c r="B341" s="3"/>
      <c r="C341" s="3" t="s">
        <v>108</v>
      </c>
      <c r="D341" s="13"/>
      <c r="E341" s="14">
        <f>SUM(E328,E337,E339)</f>
        <v>692.0088654501603</v>
      </c>
      <c r="F341" s="15"/>
      <c r="G341" s="14">
        <f>SUM(G328,G337,G339)</f>
        <v>384.1082609639777</v>
      </c>
    </row>
    <row r="342" spans="4:7" ht="12.75">
      <c r="D342" s="9"/>
      <c r="E342" s="8"/>
      <c r="G342" s="8"/>
    </row>
    <row r="343" spans="1:7" ht="12.75">
      <c r="A343" t="s">
        <v>53</v>
      </c>
      <c r="B343" s="4" t="s">
        <v>58</v>
      </c>
      <c r="C343" s="4">
        <v>5</v>
      </c>
      <c r="D343" s="9"/>
      <c r="E343" s="8">
        <f>E341*'items de calculo'!C21</f>
        <v>34.600443272508016</v>
      </c>
      <c r="G343" s="8">
        <f>G341*'items de calculo'!C21</f>
        <v>19.20541304819889</v>
      </c>
    </row>
    <row r="344" spans="1:7" ht="12.75">
      <c r="A344" t="s">
        <v>78</v>
      </c>
      <c r="B344" s="4" t="s">
        <v>58</v>
      </c>
      <c r="C344" s="4">
        <v>23</v>
      </c>
      <c r="D344" s="9"/>
      <c r="E344" s="8">
        <f>E343*'items de calculo'!C19</f>
        <v>7.958101952676844</v>
      </c>
      <c r="G344" s="8">
        <f>G343*'items de calculo'!C19</f>
        <v>4.417245001085744</v>
      </c>
    </row>
    <row r="345" spans="4:7" ht="12.75">
      <c r="D345" s="9"/>
      <c r="E345" s="8"/>
      <c r="G345" s="8"/>
    </row>
    <row r="346" spans="1:7" ht="15.75">
      <c r="A346" s="17" t="s">
        <v>55</v>
      </c>
      <c r="B346" s="18"/>
      <c r="C346" s="18"/>
      <c r="D346" s="19"/>
      <c r="E346" s="20">
        <f>SUM(E341:E344)</f>
        <v>734.5674106753453</v>
      </c>
      <c r="F346" s="21"/>
      <c r="G346" s="20">
        <f>SUM(G341:G344)</f>
        <v>407.73091901326234</v>
      </c>
    </row>
    <row r="347" spans="4:7" ht="12.75">
      <c r="D347" s="9"/>
      <c r="E347" s="8"/>
      <c r="G347" s="8"/>
    </row>
    <row r="349" spans="1:3" ht="15.75">
      <c r="A349" s="25" t="s">
        <v>64</v>
      </c>
      <c r="B349" s="26"/>
      <c r="C349" s="26" t="s">
        <v>109</v>
      </c>
    </row>
    <row r="352" spans="1:7" ht="15.75">
      <c r="A352" s="2" t="s">
        <v>125</v>
      </c>
      <c r="B352" s="3" t="s">
        <v>29</v>
      </c>
      <c r="C352" s="3" t="s">
        <v>30</v>
      </c>
      <c r="D352" s="22" t="s">
        <v>31</v>
      </c>
      <c r="E352" s="23"/>
      <c r="F352" s="24" t="s">
        <v>32</v>
      </c>
      <c r="G352" s="16"/>
    </row>
    <row r="353" spans="4:7" ht="12.75">
      <c r="D353" s="9" t="s">
        <v>33</v>
      </c>
      <c r="E353" s="8" t="s">
        <v>34</v>
      </c>
      <c r="F353" s="9" t="s">
        <v>33</v>
      </c>
      <c r="G353" s="8" t="s">
        <v>34</v>
      </c>
    </row>
    <row r="354" spans="4:7" ht="12.75">
      <c r="D354" s="9"/>
      <c r="E354" s="8"/>
      <c r="G354" s="8"/>
    </row>
    <row r="355" spans="1:7" ht="12.75">
      <c r="A355" t="s">
        <v>35</v>
      </c>
      <c r="B355" s="4" t="s">
        <v>56</v>
      </c>
      <c r="C355" s="4">
        <v>60</v>
      </c>
      <c r="D355" s="9">
        <f>D11</f>
        <v>5.596328931</v>
      </c>
      <c r="E355" s="8">
        <f>D355*C355</f>
        <v>335.77973586</v>
      </c>
      <c r="F355" s="9">
        <f>F11</f>
        <v>2.157780755</v>
      </c>
      <c r="G355" s="8">
        <f>F355*C355</f>
        <v>129.46684530000002</v>
      </c>
    </row>
    <row r="356" spans="1:7" ht="12.75">
      <c r="A356" t="s">
        <v>36</v>
      </c>
      <c r="B356" s="4" t="s">
        <v>1</v>
      </c>
      <c r="C356" s="4">
        <v>0.0458</v>
      </c>
      <c r="D356" s="9">
        <f aca="true" t="shared" si="2" ref="D356:F357">D12</f>
        <v>452.42326</v>
      </c>
      <c r="E356" s="8">
        <f>D356*C356</f>
        <v>20.720985308000003</v>
      </c>
      <c r="F356" s="9">
        <f t="shared" si="2"/>
        <v>452.42326</v>
      </c>
      <c r="G356" s="8">
        <f>E356</f>
        <v>20.720985308000003</v>
      </c>
    </row>
    <row r="357" spans="1:7" ht="12.75">
      <c r="A357" t="s">
        <v>59</v>
      </c>
      <c r="B357" s="4" t="s">
        <v>2</v>
      </c>
      <c r="C357" s="4">
        <v>5</v>
      </c>
      <c r="D357" s="9">
        <f t="shared" si="2"/>
        <v>2.05446354</v>
      </c>
      <c r="E357" s="8">
        <f>D357*C357</f>
        <v>10.2723177</v>
      </c>
      <c r="F357" s="9">
        <f t="shared" si="2"/>
        <v>2.05446354</v>
      </c>
      <c r="G357" s="8">
        <f>E357</f>
        <v>10.2723177</v>
      </c>
    </row>
    <row r="358" spans="4:7" ht="12.75">
      <c r="D358" s="9"/>
      <c r="E358" s="8"/>
      <c r="G358" s="8"/>
    </row>
    <row r="359" spans="1:7" ht="12.75">
      <c r="A359" s="2" t="s">
        <v>37</v>
      </c>
      <c r="B359" s="3"/>
      <c r="C359" s="3"/>
      <c r="D359" s="13"/>
      <c r="E359" s="14">
        <f>SUM(E355:E357)</f>
        <v>366.773038868</v>
      </c>
      <c r="F359" s="15"/>
      <c r="G359" s="14">
        <f>SUM(G355:G358)</f>
        <v>160.46014830800002</v>
      </c>
    </row>
    <row r="360" spans="4:7" ht="12.75">
      <c r="D360" s="9"/>
      <c r="E360" s="8"/>
      <c r="G360" s="8"/>
    </row>
    <row r="361" spans="1:7" ht="12.75">
      <c r="A361" t="s">
        <v>47</v>
      </c>
      <c r="B361" s="4" t="s">
        <v>58</v>
      </c>
      <c r="C361" s="4" t="s">
        <v>100</v>
      </c>
      <c r="D361" s="9"/>
      <c r="E361" s="8">
        <f>E359*'items de calculo'!C18</f>
        <v>7.7022338162279995</v>
      </c>
      <c r="F361" s="9"/>
      <c r="G361" s="8">
        <f>G359*'items de calculo'!C18</f>
        <v>3.369663114468</v>
      </c>
    </row>
    <row r="362" spans="4:7" ht="12.75">
      <c r="D362" s="9"/>
      <c r="E362" s="8"/>
      <c r="F362" s="9"/>
      <c r="G362" s="8"/>
    </row>
    <row r="363" spans="1:7" ht="12.75">
      <c r="A363" s="2" t="s">
        <v>40</v>
      </c>
      <c r="B363" s="3"/>
      <c r="C363" s="3" t="s">
        <v>101</v>
      </c>
      <c r="D363" s="13"/>
      <c r="E363" s="14">
        <f>SUM(E359:E362)</f>
        <v>374.475272684228</v>
      </c>
      <c r="F363" s="15"/>
      <c r="G363" s="14">
        <f>SUM(G359:G362)</f>
        <v>163.82981142246803</v>
      </c>
    </row>
    <row r="364" spans="2:7" ht="12.75">
      <c r="B364" s="3"/>
      <c r="C364" s="3"/>
      <c r="D364" s="13"/>
      <c r="E364" s="14"/>
      <c r="F364" s="15"/>
      <c r="G364" s="14"/>
    </row>
    <row r="365" spans="1:7" ht="12.75">
      <c r="A365" s="69" t="s">
        <v>50</v>
      </c>
      <c r="B365" s="70" t="s">
        <v>58</v>
      </c>
      <c r="C365" s="70">
        <v>23</v>
      </c>
      <c r="D365" s="71"/>
      <c r="E365" s="11">
        <f>E363*'items de calculo'!C19</f>
        <v>86.12931271737244</v>
      </c>
      <c r="F365" s="12"/>
      <c r="G365" s="11">
        <f>G363*'items de calculo'!C19</f>
        <v>37.68085662716765</v>
      </c>
    </row>
    <row r="366" spans="1:7" ht="12.75">
      <c r="A366" s="2"/>
      <c r="B366" s="3"/>
      <c r="D366" s="9"/>
      <c r="E366" s="14"/>
      <c r="G366" s="14"/>
    </row>
    <row r="367" spans="1:7" ht="12.75">
      <c r="A367" s="2" t="s">
        <v>41</v>
      </c>
      <c r="B367" s="3"/>
      <c r="C367" s="3" t="s">
        <v>102</v>
      </c>
      <c r="D367" s="13"/>
      <c r="E367" s="14">
        <f>SUM(E363:E366)</f>
        <v>460.60458540160045</v>
      </c>
      <c r="F367" s="15"/>
      <c r="G367" s="14">
        <f>SUM(G363:G366)</f>
        <v>201.51066804963568</v>
      </c>
    </row>
    <row r="368" spans="4:7" ht="12.75">
      <c r="D368" s="9"/>
      <c r="E368" s="11"/>
      <c r="F368" s="12"/>
      <c r="G368" s="11"/>
    </row>
    <row r="369" spans="1:7" ht="12.75">
      <c r="A369" t="s">
        <v>38</v>
      </c>
      <c r="B369" s="4" t="s">
        <v>103</v>
      </c>
      <c r="C369" s="4">
        <v>2</v>
      </c>
      <c r="D369" s="9">
        <f>D17</f>
        <v>39.373073</v>
      </c>
      <c r="E369" s="8">
        <f>D369*C369</f>
        <v>78.746146</v>
      </c>
      <c r="F369" s="9">
        <f>F17</f>
        <v>39.373073</v>
      </c>
      <c r="G369" s="8">
        <f>F369*C369</f>
        <v>78.746146</v>
      </c>
    </row>
    <row r="370" spans="1:7" ht="12.75">
      <c r="A370" s="69" t="s">
        <v>84</v>
      </c>
      <c r="B370" s="70" t="s">
        <v>57</v>
      </c>
      <c r="C370" s="70">
        <v>1</v>
      </c>
      <c r="D370" s="9">
        <f>D18</f>
        <v>28.949649</v>
      </c>
      <c r="E370" s="8">
        <f>D370*C370</f>
        <v>28.949649</v>
      </c>
      <c r="F370" s="9">
        <f>F18</f>
        <v>28.949649</v>
      </c>
      <c r="G370" s="8">
        <f>F370*C370</f>
        <v>28.949649</v>
      </c>
    </row>
    <row r="371" spans="1:7" ht="12.75">
      <c r="A371" s="2"/>
      <c r="D371" s="9"/>
      <c r="E371" s="8"/>
      <c r="G371" s="8"/>
    </row>
    <row r="372" spans="1:7" ht="12.75">
      <c r="A372" s="2" t="s">
        <v>44</v>
      </c>
      <c r="B372" s="3"/>
      <c r="C372" s="3"/>
      <c r="D372" s="13"/>
      <c r="E372" s="14">
        <f>SUM(E369:E371)</f>
        <v>107.695795</v>
      </c>
      <c r="F372" s="15"/>
      <c r="G372" s="14">
        <f>SUM(G369:G371)</f>
        <v>107.695795</v>
      </c>
    </row>
    <row r="373" spans="1:7" ht="12.75">
      <c r="A373" s="2" t="s">
        <v>45</v>
      </c>
      <c r="B373" s="3"/>
      <c r="C373" s="3" t="s">
        <v>46</v>
      </c>
      <c r="D373" s="13"/>
      <c r="E373" s="14">
        <f>SUM(,E372,E367)</f>
        <v>568.3003804016005</v>
      </c>
      <c r="F373" s="15"/>
      <c r="G373" s="14">
        <f>SUM(,G372,G367)</f>
        <v>309.20646304963566</v>
      </c>
    </row>
    <row r="374" spans="4:7" ht="12.75">
      <c r="D374" s="9"/>
      <c r="E374" s="8"/>
      <c r="G374" s="8"/>
    </row>
    <row r="375" spans="1:7" ht="12.75">
      <c r="A375" t="s">
        <v>104</v>
      </c>
      <c r="B375" s="4" t="s">
        <v>58</v>
      </c>
      <c r="C375" s="4">
        <v>15</v>
      </c>
      <c r="D375" s="9"/>
      <c r="E375" s="8">
        <f>E373*'items de calculo'!C17</f>
        <v>85.24505706024007</v>
      </c>
      <c r="G375" s="8">
        <f>G373*'items de calculo'!C17</f>
        <v>46.380969457445346</v>
      </c>
    </row>
    <row r="376" spans="1:7" ht="12.75">
      <c r="A376" s="72" t="s">
        <v>47</v>
      </c>
      <c r="B376" s="70" t="s">
        <v>58</v>
      </c>
      <c r="C376" s="70" t="s">
        <v>100</v>
      </c>
      <c r="D376" s="71"/>
      <c r="E376" s="11">
        <f>E375*'items de calculo'!C18</f>
        <v>1.7901461982650413</v>
      </c>
      <c r="F376" s="12"/>
      <c r="G376" s="11">
        <f>G375*'items de calculo'!C18</f>
        <v>0.9740003586063521</v>
      </c>
    </row>
    <row r="377" spans="4:7" ht="12.75">
      <c r="D377" s="9"/>
      <c r="E377" s="8"/>
      <c r="G377" s="8"/>
    </row>
    <row r="378" spans="1:7" ht="12.75">
      <c r="A378" s="2" t="s">
        <v>48</v>
      </c>
      <c r="B378" s="3"/>
      <c r="C378" s="3"/>
      <c r="D378" s="13"/>
      <c r="E378" s="14">
        <f>SUM(E375:E376)</f>
        <v>87.0352032585051</v>
      </c>
      <c r="F378" s="15"/>
      <c r="G378" s="14">
        <f>SUM(G375:G376)</f>
        <v>47.3549698160517</v>
      </c>
    </row>
    <row r="379" spans="4:7" ht="12.75">
      <c r="D379" s="9"/>
      <c r="E379" s="8"/>
      <c r="G379" s="8"/>
    </row>
    <row r="380" spans="1:7" ht="12.75">
      <c r="A380" t="s">
        <v>50</v>
      </c>
      <c r="B380" s="4" t="s">
        <v>58</v>
      </c>
      <c r="C380" s="4">
        <v>23</v>
      </c>
      <c r="D380" s="9"/>
      <c r="E380" s="8">
        <f>E378*'items de calculo'!C19</f>
        <v>20.018096749456177</v>
      </c>
      <c r="G380" s="8">
        <f>G378*'items de calculo'!C19</f>
        <v>10.89164305769189</v>
      </c>
    </row>
    <row r="381" spans="1:7" ht="12.75">
      <c r="A381" s="2"/>
      <c r="B381" s="3"/>
      <c r="C381" s="3"/>
      <c r="D381" s="13"/>
      <c r="E381" s="14"/>
      <c r="F381" s="15"/>
      <c r="G381" s="14"/>
    </row>
    <row r="382" spans="1:7" ht="12.75">
      <c r="A382" s="2" t="s">
        <v>52</v>
      </c>
      <c r="B382" s="3"/>
      <c r="C382" s="3" t="s">
        <v>105</v>
      </c>
      <c r="D382" s="13"/>
      <c r="E382" s="14">
        <f>SUM(E378,E380)</f>
        <v>107.05330000796128</v>
      </c>
      <c r="F382" s="15"/>
      <c r="G382" s="14">
        <f>SUM(G378,G380)</f>
        <v>58.24661287374359</v>
      </c>
    </row>
    <row r="383" spans="4:7" ht="12.75">
      <c r="D383" s="9"/>
      <c r="E383" s="8"/>
      <c r="G383" s="8"/>
    </row>
    <row r="384" spans="1:7" ht="12.75">
      <c r="A384" t="s">
        <v>106</v>
      </c>
      <c r="B384" s="4" t="s">
        <v>58</v>
      </c>
      <c r="C384" s="4">
        <v>87.36</v>
      </c>
      <c r="D384" s="9"/>
      <c r="E384" s="8">
        <f>E372*'items de calculo'!C20</f>
        <v>94.08304651200001</v>
      </c>
      <c r="G384" s="8">
        <f>G372*'items de calculo'!C20</f>
        <v>94.08304651200001</v>
      </c>
    </row>
    <row r="385" spans="4:7" ht="12.75">
      <c r="D385" s="9"/>
      <c r="E385" s="8"/>
      <c r="G385" s="8"/>
    </row>
    <row r="386" spans="1:7" ht="12.75">
      <c r="A386" s="2" t="s">
        <v>107</v>
      </c>
      <c r="B386" s="3"/>
      <c r="C386" s="3" t="s">
        <v>108</v>
      </c>
      <c r="D386" s="13"/>
      <c r="E386" s="14">
        <f>SUM(E373,E382,E384)</f>
        <v>769.4367269215618</v>
      </c>
      <c r="F386" s="15"/>
      <c r="G386" s="14">
        <f>SUM(G373,G382,G384)</f>
        <v>461.53612243537924</v>
      </c>
    </row>
    <row r="387" spans="4:7" ht="12.75">
      <c r="D387" s="9"/>
      <c r="E387" s="8"/>
      <c r="G387" s="8"/>
    </row>
    <row r="388" spans="1:7" ht="12.75">
      <c r="A388" t="s">
        <v>53</v>
      </c>
      <c r="B388" s="4" t="s">
        <v>58</v>
      </c>
      <c r="C388" s="4">
        <v>5</v>
      </c>
      <c r="D388" s="9"/>
      <c r="E388" s="8">
        <f>E386*'items de calculo'!C21</f>
        <v>38.47183634607809</v>
      </c>
      <c r="G388" s="8">
        <f>G386*'items de calculo'!C21</f>
        <v>23.076806121768964</v>
      </c>
    </row>
    <row r="389" spans="1:7" ht="12.75">
      <c r="A389" t="s">
        <v>78</v>
      </c>
      <c r="B389" s="4" t="s">
        <v>58</v>
      </c>
      <c r="C389" s="4">
        <v>23</v>
      </c>
      <c r="D389" s="9"/>
      <c r="E389" s="8">
        <f>E388*'items de calculo'!C19</f>
        <v>8.848522359597961</v>
      </c>
      <c r="G389" s="8">
        <f>G388*'items de calculo'!C19</f>
        <v>5.307665408006862</v>
      </c>
    </row>
    <row r="390" spans="4:7" ht="12.75">
      <c r="D390" s="9"/>
      <c r="E390" s="8"/>
      <c r="G390" s="8"/>
    </row>
    <row r="391" spans="1:7" ht="15.75">
      <c r="A391" s="17" t="s">
        <v>55</v>
      </c>
      <c r="B391" s="18"/>
      <c r="C391" s="18"/>
      <c r="D391" s="19"/>
      <c r="E391" s="20">
        <f>SUM(E386:E389)</f>
        <v>816.7570856272379</v>
      </c>
      <c r="F391" s="21"/>
      <c r="G391" s="20">
        <f>SUM(G386:G389)</f>
        <v>489.9205939651551</v>
      </c>
    </row>
    <row r="392" spans="1:7" ht="15.75">
      <c r="A392" s="17"/>
      <c r="B392" s="18"/>
      <c r="C392" s="18"/>
      <c r="D392" s="19"/>
      <c r="E392" s="20"/>
      <c r="F392" s="21"/>
      <c r="G392" s="20"/>
    </row>
    <row r="393" spans="1:8" ht="12.75">
      <c r="A393" s="27" t="s">
        <v>110</v>
      </c>
      <c r="B393" s="28"/>
      <c r="C393" s="29" t="s">
        <v>111</v>
      </c>
      <c r="D393" s="31"/>
      <c r="E393" s="31"/>
      <c r="F393" s="31"/>
      <c r="G393" s="31"/>
      <c r="H393" s="32"/>
    </row>
    <row r="394" spans="3:8" ht="12.75">
      <c r="C394" s="62"/>
      <c r="D394" s="10"/>
      <c r="E394" s="10"/>
      <c r="F394" s="10"/>
      <c r="G394" s="10"/>
      <c r="H394" s="5"/>
    </row>
    <row r="395" ht="15.75">
      <c r="A395" s="25" t="s">
        <v>112</v>
      </c>
    </row>
    <row r="397" spans="3:6" ht="15.75">
      <c r="C397" s="77" t="s">
        <v>113</v>
      </c>
      <c r="F397" s="77" t="s">
        <v>114</v>
      </c>
    </row>
    <row r="398" spans="1:8" ht="15.75">
      <c r="A398" s="2" t="s">
        <v>125</v>
      </c>
      <c r="B398" s="3" t="s">
        <v>29</v>
      </c>
      <c r="D398" s="37"/>
      <c r="E398" s="23"/>
      <c r="F398" s="75"/>
      <c r="G398" s="24"/>
      <c r="H398" s="16"/>
    </row>
    <row r="399" spans="3:8" ht="12.75">
      <c r="C399" s="76" t="s">
        <v>30</v>
      </c>
      <c r="D399" s="10" t="s">
        <v>33</v>
      </c>
      <c r="E399" s="8" t="s">
        <v>34</v>
      </c>
      <c r="F399" s="76" t="s">
        <v>30</v>
      </c>
      <c r="G399" s="10" t="s">
        <v>33</v>
      </c>
      <c r="H399" s="8" t="s">
        <v>34</v>
      </c>
    </row>
    <row r="400" spans="3:8" ht="12.75">
      <c r="C400" s="38"/>
      <c r="D400" s="10"/>
      <c r="E400" s="8"/>
      <c r="F400" s="10"/>
      <c r="H400" s="8"/>
    </row>
    <row r="401" spans="1:8" ht="12.75">
      <c r="A401" t="s">
        <v>35</v>
      </c>
      <c r="B401" s="4" t="s">
        <v>56</v>
      </c>
      <c r="C401" s="38">
        <v>16</v>
      </c>
      <c r="D401" s="10">
        <f>D130</f>
        <v>6.800432791</v>
      </c>
      <c r="E401" s="8">
        <f>D401*C401</f>
        <v>108.806924656</v>
      </c>
      <c r="F401" s="10">
        <v>32</v>
      </c>
      <c r="G401" s="10">
        <f>G130</f>
        <v>6.800432791</v>
      </c>
      <c r="H401" s="8">
        <f>G401*F401</f>
        <v>217.613849312</v>
      </c>
    </row>
    <row r="402" spans="1:8" ht="12.75">
      <c r="A402" t="s">
        <v>36</v>
      </c>
      <c r="B402" s="4" t="s">
        <v>1</v>
      </c>
      <c r="C402" s="38">
        <v>0.025</v>
      </c>
      <c r="D402" s="10">
        <f>D12</f>
        <v>452.42326</v>
      </c>
      <c r="E402" s="8">
        <f>D402*C402</f>
        <v>11.310581500000001</v>
      </c>
      <c r="F402" s="10">
        <v>0.07</v>
      </c>
      <c r="G402" s="10">
        <f>F12</f>
        <v>452.42326</v>
      </c>
      <c r="H402" s="8">
        <f>G402*F402</f>
        <v>31.669628200000005</v>
      </c>
    </row>
    <row r="403" spans="1:8" ht="12.75">
      <c r="A403" t="s">
        <v>59</v>
      </c>
      <c r="B403" s="4" t="s">
        <v>2</v>
      </c>
      <c r="C403" s="38">
        <v>3</v>
      </c>
      <c r="D403" s="10">
        <f>D13</f>
        <v>2.05446354</v>
      </c>
      <c r="E403" s="8">
        <f>D403*C403</f>
        <v>6.1633906199999995</v>
      </c>
      <c r="F403" s="10">
        <v>7</v>
      </c>
      <c r="G403" s="10">
        <f>F13</f>
        <v>2.05446354</v>
      </c>
      <c r="H403" s="8">
        <f>G403*F403</f>
        <v>14.38124478</v>
      </c>
    </row>
    <row r="404" spans="3:8" ht="12.75">
      <c r="C404" s="38"/>
      <c r="D404" s="10"/>
      <c r="E404" s="8"/>
      <c r="F404" s="10"/>
      <c r="G404" s="10"/>
      <c r="H404" s="8"/>
    </row>
    <row r="405" spans="1:8" ht="12.75">
      <c r="A405" s="2" t="s">
        <v>37</v>
      </c>
      <c r="B405" s="3"/>
      <c r="C405" s="36"/>
      <c r="D405" s="33"/>
      <c r="E405" s="14">
        <f>SUM(E401:E403)</f>
        <v>126.280896776</v>
      </c>
      <c r="F405" s="33"/>
      <c r="G405" s="33"/>
      <c r="H405" s="14">
        <f>SUM(H401:H404)</f>
        <v>263.664722292</v>
      </c>
    </row>
    <row r="406" spans="3:8" ht="12.75">
      <c r="C406" s="38"/>
      <c r="D406" s="10"/>
      <c r="E406" s="8"/>
      <c r="F406" s="10"/>
      <c r="G406" s="10"/>
      <c r="H406" s="8"/>
    </row>
    <row r="407" spans="1:8" ht="12.75">
      <c r="A407" t="s">
        <v>47</v>
      </c>
      <c r="B407" s="4" t="s">
        <v>58</v>
      </c>
      <c r="C407" s="38" t="s">
        <v>100</v>
      </c>
      <c r="D407" s="10"/>
      <c r="E407" s="8">
        <f>E405*'items de calculo'!C18</f>
        <v>2.6518988322959998</v>
      </c>
      <c r="F407" s="10"/>
      <c r="G407" s="10"/>
      <c r="H407" s="8">
        <f>H405*'items de calculo'!C18</f>
        <v>5.536959168132</v>
      </c>
    </row>
    <row r="408" spans="3:8" ht="12.75">
      <c r="C408" s="38"/>
      <c r="D408" s="10"/>
      <c r="E408" s="8"/>
      <c r="F408" s="10"/>
      <c r="G408" s="10"/>
      <c r="H408" s="8"/>
    </row>
    <row r="409" spans="1:8" ht="12.75">
      <c r="A409" s="2" t="s">
        <v>40</v>
      </c>
      <c r="B409" s="3"/>
      <c r="C409" s="36" t="s">
        <v>101</v>
      </c>
      <c r="D409" s="33"/>
      <c r="E409" s="14">
        <f>SUM(E405:E408)</f>
        <v>128.932795608296</v>
      </c>
      <c r="F409" s="33"/>
      <c r="G409" s="33"/>
      <c r="H409" s="14">
        <f>SUM(H405:H408)</f>
        <v>269.201681460132</v>
      </c>
    </row>
    <row r="410" spans="2:8" ht="12.75">
      <c r="B410" s="3"/>
      <c r="C410" s="36"/>
      <c r="D410" s="33"/>
      <c r="E410" s="14"/>
      <c r="F410" s="33"/>
      <c r="G410" s="33"/>
      <c r="H410" s="14"/>
    </row>
    <row r="411" spans="1:8" ht="12.75">
      <c r="A411" s="69" t="s">
        <v>50</v>
      </c>
      <c r="B411" s="70" t="s">
        <v>58</v>
      </c>
      <c r="C411" s="41">
        <v>23</v>
      </c>
      <c r="D411" s="34"/>
      <c r="E411" s="11">
        <f>E409*'items de calculo'!C19</f>
        <v>29.654542989908084</v>
      </c>
      <c r="F411" s="34"/>
      <c r="G411" s="34"/>
      <c r="H411" s="11">
        <f>H409*'items de calculo'!C19</f>
        <v>61.916386735830365</v>
      </c>
    </row>
    <row r="412" spans="1:8" ht="12.75">
      <c r="A412" s="2"/>
      <c r="B412" s="3"/>
      <c r="C412" s="38"/>
      <c r="D412" s="10"/>
      <c r="E412" s="14"/>
      <c r="F412" s="33"/>
      <c r="G412" s="10"/>
      <c r="H412" s="14"/>
    </row>
    <row r="413" spans="1:8" ht="12.75">
      <c r="A413" s="2" t="s">
        <v>41</v>
      </c>
      <c r="B413" s="3"/>
      <c r="C413" s="36" t="s">
        <v>102</v>
      </c>
      <c r="D413" s="33"/>
      <c r="E413" s="14">
        <f>SUM(E409:E412)</f>
        <v>158.5873385982041</v>
      </c>
      <c r="F413" s="33"/>
      <c r="G413" s="33"/>
      <c r="H413" s="14">
        <f>SUM(H409:H412)</f>
        <v>331.1180681959624</v>
      </c>
    </row>
    <row r="414" spans="3:8" ht="12.75">
      <c r="C414" s="38"/>
      <c r="D414" s="10"/>
      <c r="E414" s="11"/>
      <c r="F414" s="34"/>
      <c r="G414" s="34"/>
      <c r="H414" s="11"/>
    </row>
    <row r="415" spans="1:8" ht="12.75">
      <c r="A415" t="s">
        <v>38</v>
      </c>
      <c r="B415" s="4" t="s">
        <v>103</v>
      </c>
      <c r="C415" s="38">
        <v>0.8</v>
      </c>
      <c r="D415" s="10">
        <f>D17</f>
        <v>39.373073</v>
      </c>
      <c r="E415" s="8">
        <f>D415*C415</f>
        <v>31.4984584</v>
      </c>
      <c r="F415" s="10">
        <v>0.9</v>
      </c>
      <c r="G415" s="10">
        <f>F17</f>
        <v>39.373073</v>
      </c>
      <c r="H415" s="8">
        <f>G415*F415</f>
        <v>35.4357657</v>
      </c>
    </row>
    <row r="416" spans="1:8" ht="12.75">
      <c r="A416" s="69" t="s">
        <v>84</v>
      </c>
      <c r="B416" s="70" t="s">
        <v>57</v>
      </c>
      <c r="C416" s="41">
        <v>0.5</v>
      </c>
      <c r="D416" s="10">
        <f>D18</f>
        <v>28.949649</v>
      </c>
      <c r="E416" s="8">
        <f>D416*C416</f>
        <v>14.4748245</v>
      </c>
      <c r="F416" s="10">
        <v>0.6</v>
      </c>
      <c r="G416" s="10">
        <f>F18</f>
        <v>28.949649</v>
      </c>
      <c r="H416" s="8">
        <f>G416*F416</f>
        <v>17.3697894</v>
      </c>
    </row>
    <row r="417" spans="1:8" ht="12.75">
      <c r="A417" s="2"/>
      <c r="C417" s="38"/>
      <c r="D417" s="10"/>
      <c r="E417" s="8"/>
      <c r="F417" s="10"/>
      <c r="G417" s="10"/>
      <c r="H417" s="8"/>
    </row>
    <row r="418" spans="1:8" ht="12.75">
      <c r="A418" s="2" t="s">
        <v>44</v>
      </c>
      <c r="B418" s="3"/>
      <c r="C418" s="36"/>
      <c r="D418" s="33"/>
      <c r="E418" s="14">
        <f>SUM(E415:E417)</f>
        <v>45.9732829</v>
      </c>
      <c r="F418" s="33"/>
      <c r="G418" s="33"/>
      <c r="H418" s="14">
        <f>SUM(H415:H417)</f>
        <v>52.80555509999999</v>
      </c>
    </row>
    <row r="419" spans="1:8" ht="12.75">
      <c r="A419" s="2" t="s">
        <v>45</v>
      </c>
      <c r="B419" s="3"/>
      <c r="C419" s="36" t="s">
        <v>46</v>
      </c>
      <c r="D419" s="33"/>
      <c r="E419" s="14">
        <f>SUM(,E418,E413)</f>
        <v>204.5606214982041</v>
      </c>
      <c r="F419" s="33"/>
      <c r="G419" s="33"/>
      <c r="H419" s="14">
        <f>SUM(H418,H413)</f>
        <v>383.9236232959624</v>
      </c>
    </row>
    <row r="420" spans="3:8" ht="12.75">
      <c r="C420" s="38"/>
      <c r="D420" s="10"/>
      <c r="E420" s="8"/>
      <c r="F420" s="10"/>
      <c r="G420" s="10"/>
      <c r="H420" s="8"/>
    </row>
    <row r="421" spans="1:8" ht="12.75">
      <c r="A421" t="s">
        <v>104</v>
      </c>
      <c r="B421" s="4" t="s">
        <v>58</v>
      </c>
      <c r="C421" s="38">
        <v>15</v>
      </c>
      <c r="D421" s="10"/>
      <c r="E421" s="8">
        <f>E419*'items de calculo'!C17</f>
        <v>30.684093224730617</v>
      </c>
      <c r="F421" s="10"/>
      <c r="G421" s="10"/>
      <c r="H421" s="8">
        <f>H419*'items de calculo'!C17</f>
        <v>57.58854349439436</v>
      </c>
    </row>
    <row r="422" spans="1:8" ht="12.75">
      <c r="A422" s="72" t="s">
        <v>47</v>
      </c>
      <c r="B422" s="70" t="s">
        <v>58</v>
      </c>
      <c r="C422" s="41" t="s">
        <v>100</v>
      </c>
      <c r="D422" s="34"/>
      <c r="E422" s="11">
        <f>E421*'items de calculo'!C18</f>
        <v>0.6443659577193429</v>
      </c>
      <c r="F422" s="34"/>
      <c r="G422" s="34"/>
      <c r="H422" s="11">
        <f>H421*'items de calculo'!C18</f>
        <v>1.2093594133822814</v>
      </c>
    </row>
    <row r="423" spans="3:8" ht="12.75">
      <c r="C423" s="38"/>
      <c r="D423" s="10"/>
      <c r="E423" s="8"/>
      <c r="F423" s="10"/>
      <c r="G423" s="10"/>
      <c r="H423" s="8"/>
    </row>
    <row r="424" spans="1:8" ht="12.75">
      <c r="A424" s="2" t="s">
        <v>48</v>
      </c>
      <c r="B424" s="3"/>
      <c r="C424" s="36"/>
      <c r="D424" s="33"/>
      <c r="E424" s="14">
        <f>SUM(E421:E422)</f>
        <v>31.32845918244996</v>
      </c>
      <c r="F424" s="33"/>
      <c r="G424" s="33"/>
      <c r="H424" s="14">
        <f>SUM(H421:H422)</f>
        <v>58.79790290777664</v>
      </c>
    </row>
    <row r="425" spans="3:8" ht="12.75">
      <c r="C425" s="38"/>
      <c r="D425" s="10"/>
      <c r="E425" s="8"/>
      <c r="F425" s="10"/>
      <c r="G425" s="10"/>
      <c r="H425" s="8"/>
    </row>
    <row r="426" spans="1:8" ht="12.75">
      <c r="A426" t="s">
        <v>50</v>
      </c>
      <c r="B426" s="4" t="s">
        <v>58</v>
      </c>
      <c r="C426" s="38">
        <v>23</v>
      </c>
      <c r="D426" s="10"/>
      <c r="E426" s="8">
        <f>E424*'items de calculo'!C19</f>
        <v>7.205545611963491</v>
      </c>
      <c r="F426" s="10"/>
      <c r="G426" s="10"/>
      <c r="H426" s="8">
        <f>H424*'items de calculo'!C19</f>
        <v>13.523517668788628</v>
      </c>
    </row>
    <row r="427" spans="1:8" ht="12.75">
      <c r="A427" s="2"/>
      <c r="B427" s="3"/>
      <c r="C427" s="36"/>
      <c r="D427" s="33"/>
      <c r="E427" s="14"/>
      <c r="F427" s="33"/>
      <c r="G427" s="33"/>
      <c r="H427" s="14"/>
    </row>
    <row r="428" spans="1:8" ht="12.75">
      <c r="A428" s="2" t="s">
        <v>52</v>
      </c>
      <c r="B428" s="3"/>
      <c r="C428" s="36" t="s">
        <v>105</v>
      </c>
      <c r="D428" s="33"/>
      <c r="E428" s="14">
        <f>SUM(E424,E426)</f>
        <v>38.534004794413455</v>
      </c>
      <c r="F428" s="33"/>
      <c r="G428" s="33"/>
      <c r="H428" s="14">
        <f>SUM(H424,H426)</f>
        <v>72.32142057656526</v>
      </c>
    </row>
    <row r="429" spans="3:8" ht="12.75">
      <c r="C429" s="38"/>
      <c r="D429" s="10"/>
      <c r="E429" s="8"/>
      <c r="F429" s="10"/>
      <c r="G429" s="10"/>
      <c r="H429" s="8"/>
    </row>
    <row r="430" spans="1:8" ht="12.75">
      <c r="A430" t="s">
        <v>106</v>
      </c>
      <c r="B430" s="4" t="s">
        <v>58</v>
      </c>
      <c r="C430" s="38">
        <v>87.36</v>
      </c>
      <c r="D430" s="10"/>
      <c r="E430" s="8">
        <f>E418*'items de calculo'!C20</f>
        <v>40.162259941440006</v>
      </c>
      <c r="F430" s="10"/>
      <c r="G430" s="10"/>
      <c r="H430" s="8">
        <f>H418*'items de calculo'!C20</f>
        <v>46.13093293535999</v>
      </c>
    </row>
    <row r="431" spans="3:8" ht="12.75">
      <c r="C431" s="38"/>
      <c r="D431" s="10"/>
      <c r="E431" s="8"/>
      <c r="F431" s="10"/>
      <c r="G431" s="10"/>
      <c r="H431" s="8"/>
    </row>
    <row r="432" spans="1:8" ht="12.75">
      <c r="A432" s="2" t="s">
        <v>107</v>
      </c>
      <c r="B432" s="3"/>
      <c r="C432" s="36" t="s">
        <v>108</v>
      </c>
      <c r="D432" s="33"/>
      <c r="E432" s="14">
        <f>SUM(E419,E428,E430)</f>
        <v>283.25688623405756</v>
      </c>
      <c r="F432" s="33"/>
      <c r="G432" s="33"/>
      <c r="H432" s="14">
        <f>SUM(H419,H428,H430)</f>
        <v>502.3759768078876</v>
      </c>
    </row>
    <row r="433" spans="3:8" ht="12.75">
      <c r="C433" s="38"/>
      <c r="D433" s="10"/>
      <c r="E433" s="8"/>
      <c r="F433" s="10"/>
      <c r="G433" s="10"/>
      <c r="H433" s="8"/>
    </row>
    <row r="434" spans="1:8" ht="12.75">
      <c r="A434" t="s">
        <v>53</v>
      </c>
      <c r="B434" s="4" t="s">
        <v>58</v>
      </c>
      <c r="C434" s="38">
        <v>5</v>
      </c>
      <c r="D434" s="10"/>
      <c r="E434" s="8">
        <f>E432*'items de calculo'!C21</f>
        <v>14.162844311702878</v>
      </c>
      <c r="F434" s="10"/>
      <c r="G434" s="10"/>
      <c r="H434" s="8">
        <f>H432*'items de calculo'!C21</f>
        <v>25.11879884039438</v>
      </c>
    </row>
    <row r="435" spans="1:8" ht="12.75">
      <c r="A435" t="s">
        <v>78</v>
      </c>
      <c r="B435" s="4" t="s">
        <v>58</v>
      </c>
      <c r="C435" s="38">
        <v>23</v>
      </c>
      <c r="D435" s="10"/>
      <c r="E435" s="8">
        <f>E434*'items de calculo'!C19</f>
        <v>3.257454191691662</v>
      </c>
      <c r="F435" s="10"/>
      <c r="G435" s="10"/>
      <c r="H435" s="8">
        <f>H434*'items de calculo'!C19</f>
        <v>5.777323733290707</v>
      </c>
    </row>
    <row r="436" spans="3:8" ht="12.75">
      <c r="C436" s="38"/>
      <c r="D436" s="10"/>
      <c r="E436" s="8"/>
      <c r="F436" s="10"/>
      <c r="G436" s="10"/>
      <c r="H436" s="8"/>
    </row>
    <row r="437" spans="1:8" ht="15.75">
      <c r="A437" s="17" t="s">
        <v>55</v>
      </c>
      <c r="B437" s="18"/>
      <c r="C437" s="39"/>
      <c r="D437" s="40"/>
      <c r="E437" s="20">
        <f>SUM(E432:E435)</f>
        <v>300.6771847374521</v>
      </c>
      <c r="F437" s="35"/>
      <c r="G437" s="35"/>
      <c r="H437" s="20">
        <f>SUM(H432:H435)</f>
        <v>533.2720993815726</v>
      </c>
    </row>
    <row r="438" spans="6:7" ht="12.75">
      <c r="F438" s="10"/>
      <c r="G438" s="10"/>
    </row>
    <row r="439" spans="1:8" ht="12.75">
      <c r="A439" s="27" t="s">
        <v>115</v>
      </c>
      <c r="B439" s="28"/>
      <c r="C439" s="59" t="s">
        <v>116</v>
      </c>
      <c r="D439" s="31"/>
      <c r="E439" s="31"/>
      <c r="F439" s="31"/>
      <c r="G439" s="31"/>
      <c r="H439" s="32"/>
    </row>
    <row r="440" spans="3:6" ht="15.75">
      <c r="C440" s="77" t="s">
        <v>117</v>
      </c>
      <c r="F440" s="77" t="s">
        <v>118</v>
      </c>
    </row>
    <row r="441" spans="1:8" ht="15.75">
      <c r="A441" s="2" t="s">
        <v>125</v>
      </c>
      <c r="B441" s="49" t="s">
        <v>29</v>
      </c>
      <c r="D441" s="37"/>
      <c r="E441" s="75"/>
      <c r="F441" s="75"/>
      <c r="G441" s="79"/>
      <c r="H441" s="56"/>
    </row>
    <row r="442" spans="2:8" ht="12.75">
      <c r="B442" s="62"/>
      <c r="C442" s="76" t="s">
        <v>30</v>
      </c>
      <c r="D442" s="10" t="s">
        <v>33</v>
      </c>
      <c r="E442" s="10" t="s">
        <v>34</v>
      </c>
      <c r="F442" s="76" t="s">
        <v>30</v>
      </c>
      <c r="G442" s="10" t="s">
        <v>33</v>
      </c>
      <c r="H442" s="8" t="s">
        <v>34</v>
      </c>
    </row>
    <row r="443" spans="2:8" ht="12.75">
      <c r="B443" s="62"/>
      <c r="C443" s="38"/>
      <c r="D443" s="10"/>
      <c r="E443" s="10"/>
      <c r="F443" s="9"/>
      <c r="G443" s="10"/>
      <c r="H443" s="8"/>
    </row>
    <row r="444" spans="1:8" ht="12.75">
      <c r="A444" t="s">
        <v>74</v>
      </c>
      <c r="B444" s="4" t="s">
        <v>57</v>
      </c>
      <c r="C444" s="38">
        <v>1</v>
      </c>
      <c r="D444" s="7">
        <f>D18</f>
        <v>28.949649</v>
      </c>
      <c r="E444" s="7">
        <f>D444*C444</f>
        <v>28.949649</v>
      </c>
      <c r="F444" s="9">
        <v>1.6</v>
      </c>
      <c r="G444" s="7">
        <f>D18</f>
        <v>28.949649</v>
      </c>
      <c r="H444" s="8">
        <f>G444*F444</f>
        <v>46.3194384</v>
      </c>
    </row>
    <row r="445" spans="3:8" ht="12.75">
      <c r="C445" s="38"/>
      <c r="F445" s="9"/>
      <c r="H445" s="81"/>
    </row>
    <row r="446" spans="1:8" s="2" customFormat="1" ht="12.75">
      <c r="A446" s="2" t="s">
        <v>37</v>
      </c>
      <c r="B446" s="3"/>
      <c r="C446" s="36"/>
      <c r="D446" s="15"/>
      <c r="E446" s="15">
        <f>E444</f>
        <v>28.949649</v>
      </c>
      <c r="F446" s="13"/>
      <c r="G446" s="15"/>
      <c r="H446" s="14">
        <f>H444</f>
        <v>46.3194384</v>
      </c>
    </row>
    <row r="447" spans="3:8" ht="12.75">
      <c r="C447" s="38"/>
      <c r="F447" s="9"/>
      <c r="H447" s="81"/>
    </row>
    <row r="448" spans="1:8" ht="12.75">
      <c r="A448" t="s">
        <v>119</v>
      </c>
      <c r="B448" s="4" t="s">
        <v>58</v>
      </c>
      <c r="C448" s="38">
        <v>15</v>
      </c>
      <c r="E448" s="7">
        <f>E446*'items de calculo'!C17</f>
        <v>4.34244735</v>
      </c>
      <c r="F448" s="38">
        <v>15</v>
      </c>
      <c r="H448" s="8">
        <f>H446*'items de calculo'!C17</f>
        <v>6.94791576</v>
      </c>
    </row>
    <row r="449" spans="1:8" ht="12.75">
      <c r="A449" t="s">
        <v>47</v>
      </c>
      <c r="B449" s="4" t="s">
        <v>58</v>
      </c>
      <c r="C449" s="38" t="s">
        <v>120</v>
      </c>
      <c r="E449" s="7">
        <f>E448*'items de calculo'!C18</f>
        <v>0.09119139434999998</v>
      </c>
      <c r="F449" s="38" t="s">
        <v>120</v>
      </c>
      <c r="H449" s="8">
        <f>H448*'items de calculo'!C18</f>
        <v>0.14590623096</v>
      </c>
    </row>
    <row r="450" spans="3:8" ht="12.75">
      <c r="C450" s="38"/>
      <c r="F450" s="9"/>
      <c r="H450" s="81"/>
    </row>
    <row r="451" spans="1:8" s="2" customFormat="1" ht="12.75">
      <c r="A451" s="2" t="s">
        <v>40</v>
      </c>
      <c r="B451" s="3"/>
      <c r="C451" s="36"/>
      <c r="D451" s="15"/>
      <c r="E451" s="15">
        <f>SUM(E448:E450)</f>
        <v>4.43363874435</v>
      </c>
      <c r="F451" s="13"/>
      <c r="G451" s="15"/>
      <c r="H451" s="14">
        <f>SUM(H448:H450)</f>
        <v>7.0938219909599995</v>
      </c>
    </row>
    <row r="452" spans="3:8" ht="12.75">
      <c r="C452" s="38"/>
      <c r="F452" s="9"/>
      <c r="H452" s="81"/>
    </row>
    <row r="453" spans="1:8" ht="12.75">
      <c r="A453" t="s">
        <v>121</v>
      </c>
      <c r="B453" s="4" t="s">
        <v>58</v>
      </c>
      <c r="C453" s="38">
        <v>23</v>
      </c>
      <c r="E453" s="7">
        <f>E451*'items de calculo'!C19</f>
        <v>1.0197369112005</v>
      </c>
      <c r="F453" s="9"/>
      <c r="H453" s="8">
        <f>H451*'items de calculo'!C19</f>
        <v>1.6315790579208</v>
      </c>
    </row>
    <row r="454" spans="1:8" ht="12.75">
      <c r="A454" t="s">
        <v>77</v>
      </c>
      <c r="B454" s="4" t="s">
        <v>58</v>
      </c>
      <c r="C454" s="38">
        <v>87.36</v>
      </c>
      <c r="E454" s="7">
        <f>E446*'items de calculo'!C20</f>
        <v>25.290413366400003</v>
      </c>
      <c r="F454" s="9"/>
      <c r="H454" s="8">
        <f>H446*'items de calculo'!C20</f>
        <v>40.46466138624</v>
      </c>
    </row>
    <row r="455" spans="3:8" ht="12.75">
      <c r="C455" s="38"/>
      <c r="F455" s="9"/>
      <c r="H455" s="81"/>
    </row>
    <row r="456" spans="1:8" s="2" customFormat="1" ht="12.75">
      <c r="A456" s="2" t="s">
        <v>41</v>
      </c>
      <c r="B456" s="3"/>
      <c r="C456" s="36"/>
      <c r="D456" s="15"/>
      <c r="E456" s="15">
        <f>SUM(E446,E451,E453:E454)</f>
        <v>59.6934380219505</v>
      </c>
      <c r="F456" s="13"/>
      <c r="G456" s="15"/>
      <c r="H456" s="14">
        <f>SUM(H446,H451,H453:H454)</f>
        <v>95.5095008351208</v>
      </c>
    </row>
    <row r="457" spans="3:8" ht="12.75">
      <c r="C457" s="38"/>
      <c r="F457" s="9"/>
      <c r="H457" s="81"/>
    </row>
    <row r="458" spans="1:8" ht="12.75">
      <c r="A458" t="s">
        <v>53</v>
      </c>
      <c r="B458" s="4" t="s">
        <v>58</v>
      </c>
      <c r="C458" s="38">
        <v>5</v>
      </c>
      <c r="E458" s="7">
        <f>E456*'items de calculo'!C21</f>
        <v>2.984671901097525</v>
      </c>
      <c r="F458" s="9"/>
      <c r="H458" s="8">
        <f>H456*'items de calculo'!C21</f>
        <v>4.7754750417560405</v>
      </c>
    </row>
    <row r="459" spans="1:8" ht="12.75">
      <c r="A459" t="s">
        <v>78</v>
      </c>
      <c r="B459" s="4" t="s">
        <v>58</v>
      </c>
      <c r="C459" s="38">
        <v>23</v>
      </c>
      <c r="E459" s="7">
        <f>E458*'items de calculo'!C19</f>
        <v>0.6864745372524308</v>
      </c>
      <c r="F459" s="9"/>
      <c r="H459" s="8">
        <f>H458*'items de calculo'!C19</f>
        <v>1.0983592596038894</v>
      </c>
    </row>
    <row r="460" spans="3:8" ht="12.75">
      <c r="C460" s="38"/>
      <c r="F460" s="9"/>
      <c r="H460" s="81"/>
    </row>
    <row r="461" spans="1:8" ht="15.75">
      <c r="A461" s="17" t="s">
        <v>55</v>
      </c>
      <c r="B461" s="18"/>
      <c r="C461" s="39"/>
      <c r="D461" s="40"/>
      <c r="E461" s="20">
        <f>SUM(E456:E459)</f>
        <v>63.364584460300456</v>
      </c>
      <c r="F461" s="35"/>
      <c r="G461" s="35"/>
      <c r="H461" s="20">
        <f>SUM(H456:H459)</f>
        <v>101.38333513648074</v>
      </c>
    </row>
    <row r="462" spans="3:8" ht="12.75">
      <c r="C462" s="38"/>
      <c r="F462" s="9"/>
      <c r="H462" s="81"/>
    </row>
    <row r="463" spans="1:8" ht="12.75">
      <c r="A463" s="27" t="s">
        <v>79</v>
      </c>
      <c r="B463" s="28"/>
      <c r="C463" s="59" t="s">
        <v>122</v>
      </c>
      <c r="D463" s="31"/>
      <c r="E463" s="31"/>
      <c r="F463" s="31"/>
      <c r="G463" s="31"/>
      <c r="H463" s="32"/>
    </row>
    <row r="464" spans="3:6" ht="15.75">
      <c r="C464" s="77"/>
      <c r="F464" s="77"/>
    </row>
    <row r="465" spans="1:8" ht="15.75">
      <c r="A465" s="2" t="s">
        <v>125</v>
      </c>
      <c r="B465" s="49" t="s">
        <v>29</v>
      </c>
      <c r="C465" s="77" t="s">
        <v>123</v>
      </c>
      <c r="D465" s="37"/>
      <c r="E465" s="75"/>
      <c r="F465" s="77" t="s">
        <v>124</v>
      </c>
      <c r="G465" s="79"/>
      <c r="H465" s="56"/>
    </row>
    <row r="466" spans="2:8" ht="12.75">
      <c r="B466" s="55"/>
      <c r="C466" s="80" t="s">
        <v>30</v>
      </c>
      <c r="D466" s="10" t="s">
        <v>33</v>
      </c>
      <c r="E466" s="8" t="s">
        <v>34</v>
      </c>
      <c r="F466" s="80" t="s">
        <v>30</v>
      </c>
      <c r="G466" s="10" t="s">
        <v>33</v>
      </c>
      <c r="H466" s="8" t="s">
        <v>34</v>
      </c>
    </row>
    <row r="467" spans="2:8" ht="12.75">
      <c r="B467" s="55"/>
      <c r="C467" s="62"/>
      <c r="D467" s="10"/>
      <c r="E467" s="8"/>
      <c r="F467" s="10"/>
      <c r="G467" s="10"/>
      <c r="H467" s="81"/>
    </row>
    <row r="468" spans="1:8" ht="12.75">
      <c r="A468" t="s">
        <v>38</v>
      </c>
      <c r="B468" s="55" t="s">
        <v>57</v>
      </c>
      <c r="C468" s="62">
        <v>0.16</v>
      </c>
      <c r="D468" s="10">
        <f>D17</f>
        <v>39.373073</v>
      </c>
      <c r="E468" s="8">
        <f>D468*C468</f>
        <v>6.29969168</v>
      </c>
      <c r="F468" s="10">
        <v>0.04</v>
      </c>
      <c r="G468" s="10">
        <f>D17</f>
        <v>39.373073</v>
      </c>
      <c r="H468" s="8">
        <f>G468*F468</f>
        <v>1.57492292</v>
      </c>
    </row>
    <row r="469" spans="1:8" ht="12.75">
      <c r="A469" t="s">
        <v>84</v>
      </c>
      <c r="B469" s="55" t="s">
        <v>57</v>
      </c>
      <c r="C469" s="4">
        <v>0.16</v>
      </c>
      <c r="D469" s="10">
        <f>D18</f>
        <v>28.949649</v>
      </c>
      <c r="E469" s="8">
        <f>D469*C469</f>
        <v>4.63194384</v>
      </c>
      <c r="F469" s="7">
        <v>0.04</v>
      </c>
      <c r="G469" s="10">
        <f>D18</f>
        <v>28.949649</v>
      </c>
      <c r="H469" s="8">
        <f>G469*F469</f>
        <v>1.15798596</v>
      </c>
    </row>
    <row r="470" spans="2:8" ht="12.75">
      <c r="B470" s="55"/>
      <c r="E470" s="8"/>
      <c r="H470" s="81"/>
    </row>
    <row r="471" spans="1:8" s="2" customFormat="1" ht="12.75">
      <c r="A471" s="2" t="s">
        <v>37</v>
      </c>
      <c r="B471" s="78"/>
      <c r="C471" s="3"/>
      <c r="D471" s="15"/>
      <c r="E471" s="14">
        <f>SUM(E468:E470)</f>
        <v>10.93163552</v>
      </c>
      <c r="F471" s="15"/>
      <c r="G471" s="15"/>
      <c r="H471" s="14">
        <f>SUM(H468:H470)</f>
        <v>2.73290888</v>
      </c>
    </row>
    <row r="472" spans="2:8" ht="12.75">
      <c r="B472" s="55"/>
      <c r="E472" s="8"/>
      <c r="H472" s="81"/>
    </row>
    <row r="473" spans="1:8" ht="12.75">
      <c r="A473" t="s">
        <v>126</v>
      </c>
      <c r="B473" s="55" t="s">
        <v>58</v>
      </c>
      <c r="C473" s="4">
        <v>15</v>
      </c>
      <c r="E473" s="8">
        <f>E471*'items de calculo'!C17</f>
        <v>1.639745328</v>
      </c>
      <c r="H473" s="8">
        <f>H471*'items de calculo'!C17</f>
        <v>0.409936332</v>
      </c>
    </row>
    <row r="474" spans="1:8" ht="12.75">
      <c r="A474" t="s">
        <v>47</v>
      </c>
      <c r="B474" s="55" t="s">
        <v>58</v>
      </c>
      <c r="C474" s="4" t="s">
        <v>60</v>
      </c>
      <c r="E474" s="8">
        <f>E473*'items de calculo'!C18</f>
        <v>0.034434651888</v>
      </c>
      <c r="H474" s="8">
        <f>H473*'items de calculo'!C18</f>
        <v>0.008608662972</v>
      </c>
    </row>
    <row r="475" spans="2:8" ht="12.75">
      <c r="B475" s="55"/>
      <c r="E475" s="8"/>
      <c r="H475" s="81"/>
    </row>
    <row r="476" spans="1:8" s="2" customFormat="1" ht="12.75">
      <c r="A476" s="2" t="s">
        <v>40</v>
      </c>
      <c r="B476" s="78"/>
      <c r="D476" s="15"/>
      <c r="E476" s="14">
        <f>SUM(E473:E475)</f>
        <v>1.6741799798880002</v>
      </c>
      <c r="F476" s="15"/>
      <c r="G476" s="15"/>
      <c r="H476" s="14">
        <f>SUM(H473:H475)</f>
        <v>0.41854499497200004</v>
      </c>
    </row>
    <row r="477" spans="2:8" ht="12.75">
      <c r="B477" s="55"/>
      <c r="E477" s="8"/>
      <c r="H477" s="81"/>
    </row>
    <row r="478" spans="1:8" ht="12.75">
      <c r="A478" t="s">
        <v>121</v>
      </c>
      <c r="B478" s="55" t="s">
        <v>58</v>
      </c>
      <c r="C478" s="4">
        <v>23</v>
      </c>
      <c r="E478" s="8">
        <f>E476*'items de calculo'!C19</f>
        <v>0.38506139537424006</v>
      </c>
      <c r="H478" s="8">
        <f>H476*'items de calculo'!C19</f>
        <v>0.09626534884356001</v>
      </c>
    </row>
    <row r="479" spans="1:8" ht="12.75">
      <c r="A479" t="s">
        <v>106</v>
      </c>
      <c r="B479" s="55" t="s">
        <v>58</v>
      </c>
      <c r="C479" s="4">
        <v>87.36</v>
      </c>
      <c r="E479" s="8">
        <f>E471*'items de calculo'!C20</f>
        <v>9.549876790272</v>
      </c>
      <c r="H479" s="8">
        <f>H471*'items de calculo'!C20</f>
        <v>2.387469197568</v>
      </c>
    </row>
    <row r="480" spans="2:8" ht="12.75">
      <c r="B480" s="55"/>
      <c r="E480" s="8"/>
      <c r="H480" s="81"/>
    </row>
    <row r="481" spans="1:8" s="2" customFormat="1" ht="12.75">
      <c r="A481" s="2" t="s">
        <v>41</v>
      </c>
      <c r="B481" s="78"/>
      <c r="C481" s="3" t="s">
        <v>127</v>
      </c>
      <c r="D481" s="15"/>
      <c r="E481" s="14">
        <f>SUM(E471,E476,E478,E479)</f>
        <v>22.54075368553424</v>
      </c>
      <c r="F481" s="15"/>
      <c r="G481" s="15"/>
      <c r="H481" s="14">
        <f>SUM(H471,H476,H478,H479)</f>
        <v>5.63518842138356</v>
      </c>
    </row>
    <row r="482" spans="2:8" ht="12.75">
      <c r="B482" s="55"/>
      <c r="E482" s="8"/>
      <c r="H482" s="81"/>
    </row>
    <row r="483" spans="1:8" ht="12.75">
      <c r="A483" t="s">
        <v>53</v>
      </c>
      <c r="B483" s="55" t="s">
        <v>58</v>
      </c>
      <c r="C483" s="4">
        <v>5</v>
      </c>
      <c r="E483" s="8">
        <f>E481*'items de calculo'!C21</f>
        <v>1.127037684276712</v>
      </c>
      <c r="H483" s="8">
        <f>H481*'items de calculo'!C21</f>
        <v>0.281759421069178</v>
      </c>
    </row>
    <row r="484" spans="1:8" ht="12.75">
      <c r="A484" t="s">
        <v>78</v>
      </c>
      <c r="B484" s="55" t="s">
        <v>58</v>
      </c>
      <c r="C484" s="4">
        <v>23</v>
      </c>
      <c r="E484" s="8">
        <f>E483*'items de calculo'!C19</f>
        <v>0.2592186673836438</v>
      </c>
      <c r="H484" s="8">
        <f>H483*'items de calculo'!C19</f>
        <v>0.06480466684591095</v>
      </c>
    </row>
    <row r="485" spans="2:8" ht="12.75">
      <c r="B485" s="55"/>
      <c r="E485" s="8"/>
      <c r="H485" s="81"/>
    </row>
    <row r="486" spans="1:8" ht="15.75">
      <c r="A486" s="17" t="s">
        <v>55</v>
      </c>
      <c r="B486" s="18"/>
      <c r="C486" s="39"/>
      <c r="D486" s="40"/>
      <c r="E486" s="20">
        <f>SUM(E481:E484)</f>
        <v>23.927010037194595</v>
      </c>
      <c r="F486" s="35"/>
      <c r="G486" s="35"/>
      <c r="H486" s="20">
        <f>SUM(H481:H484)</f>
        <v>5.981752509298649</v>
      </c>
    </row>
    <row r="487" spans="2:8" ht="12.75">
      <c r="B487" s="55"/>
      <c r="E487" s="8"/>
      <c r="H487" s="81"/>
    </row>
    <row r="488" spans="1:8" ht="12.75">
      <c r="A488" s="27" t="s">
        <v>128</v>
      </c>
      <c r="B488" s="28"/>
      <c r="C488" s="59" t="s">
        <v>129</v>
      </c>
      <c r="D488" s="31"/>
      <c r="E488" s="31"/>
      <c r="F488" s="31"/>
      <c r="G488" s="31"/>
      <c r="H488" s="32"/>
    </row>
    <row r="489" spans="3:6" ht="15.75">
      <c r="C489" s="77"/>
      <c r="F489" s="77"/>
    </row>
    <row r="490" spans="1:8" ht="15.75">
      <c r="A490" s="3" t="s">
        <v>125</v>
      </c>
      <c r="B490" s="49" t="s">
        <v>29</v>
      </c>
      <c r="C490" s="49" t="s">
        <v>30</v>
      </c>
      <c r="D490" s="46" t="s">
        <v>33</v>
      </c>
      <c r="E490" s="46" t="s">
        <v>34</v>
      </c>
      <c r="F490" s="82"/>
      <c r="G490" s="79"/>
      <c r="H490" s="56"/>
    </row>
    <row r="491" spans="2:8" ht="12.75">
      <c r="B491" s="62"/>
      <c r="C491" s="62"/>
      <c r="F491" s="80"/>
      <c r="G491" s="10"/>
      <c r="H491" s="10"/>
    </row>
    <row r="492" spans="1:8" ht="12.75">
      <c r="A492" t="s">
        <v>89</v>
      </c>
      <c r="B492" s="62" t="s">
        <v>1</v>
      </c>
      <c r="C492" s="62">
        <v>0.4</v>
      </c>
      <c r="D492" s="44">
        <f aca="true" t="shared" si="3" ref="D492:D497">D222</f>
        <v>579.630687</v>
      </c>
      <c r="E492" s="10">
        <f aca="true" t="shared" si="4" ref="E492:E497">D492*C492</f>
        <v>231.8522748</v>
      </c>
      <c r="F492" s="10"/>
      <c r="G492" s="10"/>
      <c r="H492" s="5"/>
    </row>
    <row r="493" spans="1:8" ht="12.75">
      <c r="A493" t="s">
        <v>90</v>
      </c>
      <c r="B493" s="62" t="s">
        <v>1</v>
      </c>
      <c r="C493" s="62">
        <v>0.16</v>
      </c>
      <c r="D493" s="44">
        <f t="shared" si="3"/>
        <v>186.78308</v>
      </c>
      <c r="E493" s="10">
        <f t="shared" si="4"/>
        <v>29.885292800000002</v>
      </c>
      <c r="F493" s="10"/>
      <c r="G493" s="10"/>
      <c r="H493" s="10"/>
    </row>
    <row r="494" spans="1:8" ht="12.75">
      <c r="A494" t="s">
        <v>91</v>
      </c>
      <c r="B494" s="62" t="s">
        <v>1</v>
      </c>
      <c r="C494" s="62">
        <v>0.08</v>
      </c>
      <c r="D494" s="44">
        <f t="shared" si="3"/>
        <v>172.439608</v>
      </c>
      <c r="E494" s="10">
        <f t="shared" si="4"/>
        <v>13.79516864</v>
      </c>
      <c r="F494" s="10"/>
      <c r="G494" s="10"/>
      <c r="H494" s="10"/>
    </row>
    <row r="495" spans="1:8" ht="12.75">
      <c r="A495" t="s">
        <v>59</v>
      </c>
      <c r="B495" s="62" t="s">
        <v>2</v>
      </c>
      <c r="C495" s="62">
        <v>50</v>
      </c>
      <c r="D495" s="44">
        <f t="shared" si="3"/>
        <v>2.05446354</v>
      </c>
      <c r="E495" s="10">
        <f t="shared" si="4"/>
        <v>102.72317699999999</v>
      </c>
      <c r="F495" s="10"/>
      <c r="G495" s="10"/>
      <c r="H495" s="5"/>
    </row>
    <row r="496" spans="1:8" s="69" customFormat="1" ht="12.75">
      <c r="A496" s="69" t="s">
        <v>92</v>
      </c>
      <c r="B496" s="61" t="s">
        <v>130</v>
      </c>
      <c r="C496" s="61">
        <v>4</v>
      </c>
      <c r="D496" s="44">
        <f t="shared" si="3"/>
        <v>4.314012722</v>
      </c>
      <c r="E496" s="10">
        <f t="shared" si="4"/>
        <v>17.256050888</v>
      </c>
      <c r="F496" s="34"/>
      <c r="G496" s="34"/>
      <c r="H496" s="34"/>
    </row>
    <row r="497" spans="1:8" ht="12.75">
      <c r="A497" t="s">
        <v>93</v>
      </c>
      <c r="B497" s="62" t="s">
        <v>2</v>
      </c>
      <c r="C497" s="62">
        <v>0.4</v>
      </c>
      <c r="D497" s="44">
        <f t="shared" si="3"/>
        <v>25.136507</v>
      </c>
      <c r="E497" s="10">
        <f t="shared" si="4"/>
        <v>10.054602800000001</v>
      </c>
      <c r="F497" s="10"/>
      <c r="G497" s="10"/>
      <c r="H497" s="5"/>
    </row>
    <row r="498" spans="2:8" ht="12.75">
      <c r="B498" s="62"/>
      <c r="C498" s="62"/>
      <c r="E498" s="10"/>
      <c r="F498" s="10"/>
      <c r="G498" s="10"/>
      <c r="H498" s="10"/>
    </row>
    <row r="499" spans="1:8" s="2" customFormat="1" ht="12.75">
      <c r="A499" s="2" t="s">
        <v>131</v>
      </c>
      <c r="B499" s="3"/>
      <c r="C499" s="3"/>
      <c r="D499" s="15"/>
      <c r="E499" s="15">
        <f>SUM(E492:E498)</f>
        <v>405.56656692800004</v>
      </c>
      <c r="F499" s="33"/>
      <c r="G499" s="33"/>
      <c r="H499" s="43"/>
    </row>
    <row r="501" spans="1:5" ht="12.75">
      <c r="A501" t="s">
        <v>47</v>
      </c>
      <c r="B501" s="4" t="s">
        <v>58</v>
      </c>
      <c r="C501" s="4" t="s">
        <v>100</v>
      </c>
      <c r="E501" s="7">
        <f>E499*'items de calculo'!C18</f>
        <v>8.516897905488</v>
      </c>
    </row>
    <row r="503" spans="1:7" s="2" customFormat="1" ht="12.75">
      <c r="A503" s="2" t="s">
        <v>132</v>
      </c>
      <c r="B503" s="3"/>
      <c r="C503" s="3"/>
      <c r="D503" s="15"/>
      <c r="E503" s="15">
        <f>SUM(E499,E501)</f>
        <v>414.08346483348805</v>
      </c>
      <c r="F503" s="15"/>
      <c r="G503" s="15"/>
    </row>
    <row r="505" spans="1:5" ht="12.75">
      <c r="A505" t="s">
        <v>133</v>
      </c>
      <c r="B505" s="4" t="s">
        <v>58</v>
      </c>
      <c r="C505" s="4">
        <v>23</v>
      </c>
      <c r="E505" s="7">
        <f>E503*'items de calculo'!C19</f>
        <v>95.23919691170225</v>
      </c>
    </row>
    <row r="507" spans="1:7" s="2" customFormat="1" ht="12.75">
      <c r="A507" s="2" t="s">
        <v>134</v>
      </c>
      <c r="B507" s="3"/>
      <c r="C507" s="3"/>
      <c r="D507" s="15"/>
      <c r="E507" s="15">
        <f>SUM(E503:E505)</f>
        <v>509.3226617451903</v>
      </c>
      <c r="F507" s="15"/>
      <c r="G507" s="15"/>
    </row>
    <row r="509" spans="1:5" ht="12.75">
      <c r="A509" t="s">
        <v>135</v>
      </c>
      <c r="B509" s="4" t="s">
        <v>103</v>
      </c>
      <c r="C509" s="4">
        <v>3.2</v>
      </c>
      <c r="D509" s="7">
        <f>D17</f>
        <v>39.373073</v>
      </c>
      <c r="E509" s="7">
        <f>D509*C509</f>
        <v>125.9938336</v>
      </c>
    </row>
    <row r="510" spans="1:5" ht="12.75">
      <c r="A510" t="s">
        <v>74</v>
      </c>
      <c r="B510" s="4" t="s">
        <v>103</v>
      </c>
      <c r="C510" s="4">
        <v>7.6</v>
      </c>
      <c r="D510" s="7">
        <f>D18</f>
        <v>28.949649</v>
      </c>
      <c r="E510" s="7">
        <f>D510*C510</f>
        <v>220.0173324</v>
      </c>
    </row>
    <row r="512" spans="1:7" s="2" customFormat="1" ht="12.75">
      <c r="A512" s="2" t="s">
        <v>136</v>
      </c>
      <c r="B512" s="3"/>
      <c r="C512" s="3"/>
      <c r="D512" s="15"/>
      <c r="E512" s="15">
        <f>SUM(E509:E510)</f>
        <v>346.011166</v>
      </c>
      <c r="F512" s="15"/>
      <c r="G512" s="15"/>
    </row>
    <row r="513" spans="1:7" s="2" customFormat="1" ht="12.75">
      <c r="A513" s="2" t="s">
        <v>137</v>
      </c>
      <c r="B513" s="3"/>
      <c r="C513" s="3" t="s">
        <v>46</v>
      </c>
      <c r="D513" s="15"/>
      <c r="E513" s="15">
        <f>E512+E507</f>
        <v>855.3338277451903</v>
      </c>
      <c r="F513" s="15"/>
      <c r="G513" s="15"/>
    </row>
    <row r="515" spans="1:5" ht="12.75">
      <c r="A515" t="s">
        <v>119</v>
      </c>
      <c r="B515" s="4" t="s">
        <v>58</v>
      </c>
      <c r="C515" s="4">
        <v>15</v>
      </c>
      <c r="E515" s="7">
        <f>E513*'items de calculo'!C17</f>
        <v>128.30007416177855</v>
      </c>
    </row>
    <row r="516" spans="1:5" ht="12.75">
      <c r="A516" t="s">
        <v>47</v>
      </c>
      <c r="B516" s="4" t="s">
        <v>58</v>
      </c>
      <c r="C516" s="4" t="s">
        <v>60</v>
      </c>
      <c r="E516" s="7">
        <f>E515*'items de calculo'!C18</f>
        <v>2.6943015573973494</v>
      </c>
    </row>
    <row r="518" spans="1:7" s="2" customFormat="1" ht="12.75">
      <c r="A518" s="2" t="s">
        <v>138</v>
      </c>
      <c r="B518" s="3"/>
      <c r="C518" s="3"/>
      <c r="D518" s="15"/>
      <c r="E518" s="15">
        <f>SUM(E515:E517)</f>
        <v>130.9943757191759</v>
      </c>
      <c r="F518" s="15"/>
      <c r="G518" s="15"/>
    </row>
    <row r="520" spans="1:5" ht="12.75">
      <c r="A520" t="s">
        <v>121</v>
      </c>
      <c r="B520" s="4" t="s">
        <v>58</v>
      </c>
      <c r="C520" s="4">
        <v>23</v>
      </c>
      <c r="E520" s="7">
        <f>E518*'items de calculo'!C19</f>
        <v>30.12870641541046</v>
      </c>
    </row>
    <row r="521" spans="1:5" ht="12.75">
      <c r="A521" t="s">
        <v>77</v>
      </c>
      <c r="B521" s="4" t="s">
        <v>58</v>
      </c>
      <c r="C521" s="4">
        <v>87.36</v>
      </c>
      <c r="E521" s="7">
        <f>E512*'items de calculo'!C20</f>
        <v>302.27535461760004</v>
      </c>
    </row>
    <row r="523" spans="1:7" s="2" customFormat="1" ht="12.75">
      <c r="A523" s="2" t="s">
        <v>139</v>
      </c>
      <c r="B523" s="3"/>
      <c r="C523" s="3" t="s">
        <v>140</v>
      </c>
      <c r="D523" s="15"/>
      <c r="E523" s="15">
        <f>SUM(E513,E518,E520:E521)</f>
        <v>1318.7322644973767</v>
      </c>
      <c r="F523" s="15"/>
      <c r="G523" s="15"/>
    </row>
    <row r="525" spans="1:5" ht="12.75">
      <c r="A525" t="s">
        <v>53</v>
      </c>
      <c r="B525" s="4" t="s">
        <v>58</v>
      </c>
      <c r="C525" s="4">
        <v>5</v>
      </c>
      <c r="E525" s="7">
        <f>E523*'items de calculo'!C21</f>
        <v>65.93661322486884</v>
      </c>
    </row>
    <row r="526" spans="1:5" ht="12.75">
      <c r="A526" t="s">
        <v>78</v>
      </c>
      <c r="B526" s="4" t="s">
        <v>58</v>
      </c>
      <c r="C526" s="4">
        <v>23</v>
      </c>
      <c r="E526" s="7">
        <f>E525*'items de calculo'!C19</f>
        <v>15.165421041719833</v>
      </c>
    </row>
    <row r="527" spans="2:9" ht="12.75">
      <c r="B527" s="62"/>
      <c r="C527" s="62"/>
      <c r="D527" s="10"/>
      <c r="E527" s="10"/>
      <c r="F527" s="10"/>
      <c r="G527" s="10"/>
      <c r="H527" s="5"/>
      <c r="I527" s="5"/>
    </row>
    <row r="528" spans="1:9" ht="15.75">
      <c r="A528" s="17" t="s">
        <v>55</v>
      </c>
      <c r="B528" s="83"/>
      <c r="C528" s="83"/>
      <c r="D528" s="40"/>
      <c r="E528" s="35">
        <f>SUM(E523:E526)</f>
        <v>1399.8342987639653</v>
      </c>
      <c r="F528" s="35"/>
      <c r="G528" s="35"/>
      <c r="H528" s="35"/>
      <c r="I528" s="5"/>
    </row>
  </sheetData>
  <sheetProtection password="CA9B" sheet="1" objects="1" scenarios="1"/>
  <printOptions/>
  <pageMargins left="0.75" right="0.75" top="1" bottom="1" header="0" footer="0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8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5.8515625" style="0" bestFit="1" customWidth="1"/>
    <col min="2" max="2" width="11.421875" style="4" customWidth="1"/>
    <col min="3" max="3" width="13.8515625" style="4" customWidth="1"/>
    <col min="4" max="4" width="15.00390625" style="7" customWidth="1"/>
    <col min="5" max="5" width="12.421875" style="7" bestFit="1" customWidth="1"/>
    <col min="6" max="6" width="12.8515625" style="7" bestFit="1" customWidth="1"/>
    <col min="7" max="7" width="13.57421875" style="7" bestFit="1" customWidth="1"/>
  </cols>
  <sheetData>
    <row r="1" spans="1:7" s="67" customFormat="1" ht="20.25">
      <c r="A1" s="64" t="s">
        <v>23</v>
      </c>
      <c r="B1" s="65"/>
      <c r="D1" s="84">
        <v>37257</v>
      </c>
      <c r="E1" s="66"/>
      <c r="F1" s="66"/>
      <c r="G1" s="66"/>
    </row>
    <row r="2" spans="1:3" ht="12.75">
      <c r="A2" s="2"/>
      <c r="C2" s="3"/>
    </row>
    <row r="3" spans="1:7" s="32" customFormat="1" ht="12.75">
      <c r="A3" s="27" t="s">
        <v>25</v>
      </c>
      <c r="B3" s="28"/>
      <c r="C3" s="29" t="s">
        <v>26</v>
      </c>
      <c r="D3" s="31"/>
      <c r="E3" s="31"/>
      <c r="F3" s="31"/>
      <c r="G3" s="31"/>
    </row>
    <row r="5" spans="1:3" ht="15.75">
      <c r="A5" s="25" t="s">
        <v>27</v>
      </c>
      <c r="B5" s="26"/>
      <c r="C5" s="26" t="s">
        <v>28</v>
      </c>
    </row>
    <row r="8" spans="1:7" ht="15.75">
      <c r="A8" s="2" t="s">
        <v>125</v>
      </c>
      <c r="B8" s="3" t="s">
        <v>29</v>
      </c>
      <c r="C8" s="3" t="s">
        <v>30</v>
      </c>
      <c r="D8" s="22" t="s">
        <v>31</v>
      </c>
      <c r="E8" s="23"/>
      <c r="F8" s="24" t="s">
        <v>32</v>
      </c>
      <c r="G8" s="16"/>
    </row>
    <row r="9" spans="4:7" ht="12.75">
      <c r="D9" s="9" t="s">
        <v>33</v>
      </c>
      <c r="E9" s="8" t="s">
        <v>34</v>
      </c>
      <c r="F9" s="9" t="s">
        <v>33</v>
      </c>
      <c r="G9" s="8" t="s">
        <v>34</v>
      </c>
    </row>
    <row r="10" spans="4:7" ht="12.75">
      <c r="D10" s="9"/>
      <c r="E10" s="8"/>
      <c r="G10" s="8"/>
    </row>
    <row r="11" spans="1:7" ht="12.75">
      <c r="A11" t="s">
        <v>35</v>
      </c>
      <c r="B11" s="4" t="s">
        <v>56</v>
      </c>
      <c r="C11" s="4">
        <v>120</v>
      </c>
      <c r="D11" s="9">
        <f>'items de calculo'!C4/1000</f>
        <v>5.596328931</v>
      </c>
      <c r="E11" s="8">
        <f>D11*C11</f>
        <v>671.55947172</v>
      </c>
      <c r="F11" s="9">
        <f>'items de calculo'!C3/1000</f>
        <v>2.157780755</v>
      </c>
      <c r="G11" s="8">
        <f>F11*C11</f>
        <v>258.93369060000003</v>
      </c>
    </row>
    <row r="12" spans="1:7" ht="12.75">
      <c r="A12" t="s">
        <v>36</v>
      </c>
      <c r="B12" s="4" t="s">
        <v>1</v>
      </c>
      <c r="C12" s="4">
        <v>0.09</v>
      </c>
      <c r="D12" s="9">
        <f>'items de calculo'!C6</f>
        <v>452.42326</v>
      </c>
      <c r="E12" s="8">
        <f>D12*C12</f>
        <v>40.7180934</v>
      </c>
      <c r="F12" s="9">
        <f>D12</f>
        <v>452.42326</v>
      </c>
      <c r="G12" s="8">
        <f>E12</f>
        <v>40.7180934</v>
      </c>
    </row>
    <row r="13" spans="1:7" ht="12.75">
      <c r="A13" t="s">
        <v>59</v>
      </c>
      <c r="B13" s="4" t="s">
        <v>2</v>
      </c>
      <c r="C13" s="4">
        <v>9</v>
      </c>
      <c r="D13" s="9">
        <f>'items de calculo'!C5/50</f>
        <v>2.05446354</v>
      </c>
      <c r="E13" s="8">
        <f>D13*C13</f>
        <v>18.49017186</v>
      </c>
      <c r="F13" s="7">
        <f>D13</f>
        <v>2.05446354</v>
      </c>
      <c r="G13" s="8">
        <f>E13</f>
        <v>18.49017186</v>
      </c>
    </row>
    <row r="14" spans="4:7" ht="12.75">
      <c r="D14" s="9"/>
      <c r="E14" s="8"/>
      <c r="G14" s="8"/>
    </row>
    <row r="15" spans="1:7" s="2" customFormat="1" ht="12.75">
      <c r="A15" s="2" t="s">
        <v>37</v>
      </c>
      <c r="B15" s="3"/>
      <c r="C15" s="3"/>
      <c r="D15" s="13"/>
      <c r="E15" s="14">
        <f>SUM(E11:E14)</f>
        <v>730.7677369800001</v>
      </c>
      <c r="F15" s="15"/>
      <c r="G15" s="14">
        <f>SUM(G11:G14)</f>
        <v>318.14195586</v>
      </c>
    </row>
    <row r="16" spans="4:7" ht="12.75">
      <c r="D16" s="9"/>
      <c r="E16" s="8"/>
      <c r="G16" s="8"/>
    </row>
    <row r="17" spans="1:7" ht="12.75">
      <c r="A17" t="s">
        <v>38</v>
      </c>
      <c r="B17" s="4" t="s">
        <v>57</v>
      </c>
      <c r="C17" s="4">
        <v>2.5</v>
      </c>
      <c r="D17" s="9">
        <f>'items de calculo'!C13</f>
        <v>39.373073</v>
      </c>
      <c r="E17" s="8">
        <f>D17*C17</f>
        <v>98.4326825</v>
      </c>
      <c r="F17" s="7">
        <f>D17</f>
        <v>39.373073</v>
      </c>
      <c r="G17" s="8">
        <f>E17</f>
        <v>98.4326825</v>
      </c>
    </row>
    <row r="18" spans="1:7" ht="12.75">
      <c r="A18" t="s">
        <v>39</v>
      </c>
      <c r="B18" s="4" t="s">
        <v>57</v>
      </c>
      <c r="C18" s="4">
        <v>1.3</v>
      </c>
      <c r="D18" s="9">
        <f>'items de calculo'!C14</f>
        <v>28.949649</v>
      </c>
      <c r="E18" s="8">
        <f>D18*C18</f>
        <v>37.6345437</v>
      </c>
      <c r="F18" s="7">
        <f>D18</f>
        <v>28.949649</v>
      </c>
      <c r="G18" s="8">
        <f>E18</f>
        <v>37.6345437</v>
      </c>
    </row>
    <row r="19" spans="4:7" ht="12.75">
      <c r="D19" s="9"/>
      <c r="E19" s="8"/>
      <c r="G19" s="8"/>
    </row>
    <row r="20" spans="1:7" s="2" customFormat="1" ht="12.75">
      <c r="A20" s="2" t="s">
        <v>40</v>
      </c>
      <c r="B20" s="3"/>
      <c r="C20" s="3"/>
      <c r="D20" s="13"/>
      <c r="E20" s="14">
        <f>SUM(E17:E19)</f>
        <v>136.0672262</v>
      </c>
      <c r="F20" s="15"/>
      <c r="G20" s="14">
        <f>SUM(G17:G19)</f>
        <v>136.0672262</v>
      </c>
    </row>
    <row r="21" spans="1:7" ht="12.75">
      <c r="A21" s="2"/>
      <c r="B21" s="3"/>
      <c r="D21" s="9"/>
      <c r="E21" s="8"/>
      <c r="G21" s="8"/>
    </row>
    <row r="22" spans="1:7" ht="12.75">
      <c r="A22" s="2" t="s">
        <v>41</v>
      </c>
      <c r="B22" s="3" t="s">
        <v>42</v>
      </c>
      <c r="D22" s="9"/>
      <c r="E22" s="14">
        <f>E20+E15</f>
        <v>866.8349631800002</v>
      </c>
      <c r="G22" s="14">
        <f>G20+G15</f>
        <v>454.20918206</v>
      </c>
    </row>
    <row r="23" spans="4:7" ht="12.75">
      <c r="D23" s="9"/>
      <c r="E23" s="8"/>
      <c r="G23" s="8"/>
    </row>
    <row r="24" spans="1:7" ht="12.75">
      <c r="A24" t="s">
        <v>43</v>
      </c>
      <c r="B24" s="4" t="s">
        <v>58</v>
      </c>
      <c r="C24" s="4">
        <v>20</v>
      </c>
      <c r="D24" s="9"/>
      <c r="E24" s="11">
        <f>E22*'items de calculo'!C16</f>
        <v>173.36699263600005</v>
      </c>
      <c r="F24" s="12"/>
      <c r="G24" s="11">
        <f>G22*'items de calculo'!C16</f>
        <v>90.841836412</v>
      </c>
    </row>
    <row r="25" spans="4:7" ht="12.75">
      <c r="D25" s="9"/>
      <c r="E25" s="8"/>
      <c r="G25" s="8"/>
    </row>
    <row r="26" spans="1:7" ht="12.75">
      <c r="A26" s="2" t="s">
        <v>44</v>
      </c>
      <c r="D26" s="9"/>
      <c r="E26" s="14">
        <f>E24</f>
        <v>173.36699263600005</v>
      </c>
      <c r="F26" s="15"/>
      <c r="G26" s="14">
        <f>G24</f>
        <v>90.841836412</v>
      </c>
    </row>
    <row r="27" spans="1:7" ht="12.75">
      <c r="A27" s="2"/>
      <c r="D27" s="9"/>
      <c r="E27" s="8"/>
      <c r="G27" s="8"/>
    </row>
    <row r="28" spans="1:7" ht="12.75">
      <c r="A28" s="2" t="s">
        <v>45</v>
      </c>
      <c r="B28" s="3" t="s">
        <v>46</v>
      </c>
      <c r="D28" s="13"/>
      <c r="E28" s="14">
        <f>E26+E22</f>
        <v>1040.2019558160002</v>
      </c>
      <c r="F28" s="15"/>
      <c r="G28" s="14">
        <f>G26+G22</f>
        <v>545.051018472</v>
      </c>
    </row>
    <row r="29" spans="4:7" ht="12.75">
      <c r="D29" s="9"/>
      <c r="E29" s="8"/>
      <c r="G29" s="8"/>
    </row>
    <row r="30" spans="1:7" ht="12.75">
      <c r="A30" t="s">
        <v>47</v>
      </c>
      <c r="B30" s="4" t="s">
        <v>58</v>
      </c>
      <c r="C30" s="4" t="s">
        <v>60</v>
      </c>
      <c r="D30" s="9"/>
      <c r="E30" s="8">
        <f>E28*'items de calculo'!C18</f>
        <v>21.844241072136004</v>
      </c>
      <c r="G30" s="8">
        <f>G28*'items de calculo'!C18</f>
        <v>11.446071387912</v>
      </c>
    </row>
    <row r="31" spans="4:7" ht="12.75">
      <c r="D31" s="9"/>
      <c r="E31" s="8"/>
      <c r="G31" s="8"/>
    </row>
    <row r="32" spans="1:7" ht="12.75">
      <c r="A32" s="6" t="s">
        <v>48</v>
      </c>
      <c r="B32" s="3" t="s">
        <v>49</v>
      </c>
      <c r="D32" s="9"/>
      <c r="E32" s="14">
        <f>E28+E30</f>
        <v>1062.0461968881361</v>
      </c>
      <c r="F32" s="15"/>
      <c r="G32" s="14">
        <f>G28+G30</f>
        <v>556.497089859912</v>
      </c>
    </row>
    <row r="33" spans="4:7" ht="12.75">
      <c r="D33" s="9"/>
      <c r="E33" s="8"/>
      <c r="G33" s="8"/>
    </row>
    <row r="34" spans="1:7" ht="12.75">
      <c r="A34" t="s">
        <v>50</v>
      </c>
      <c r="B34" s="4" t="s">
        <v>58</v>
      </c>
      <c r="C34" s="4">
        <v>23</v>
      </c>
      <c r="D34" s="9"/>
      <c r="E34" s="8">
        <f>E32*'items de calculo'!C19</f>
        <v>244.27062528427132</v>
      </c>
      <c r="G34" s="8">
        <f>G32*'items de calculo'!C19</f>
        <v>127.99433066777976</v>
      </c>
    </row>
    <row r="35" spans="1:7" ht="12.75">
      <c r="A35" t="s">
        <v>51</v>
      </c>
      <c r="B35" s="4" t="s">
        <v>58</v>
      </c>
      <c r="C35" s="4">
        <v>56</v>
      </c>
      <c r="D35" s="9"/>
      <c r="E35" s="8">
        <f>E20*'items de calculo'!E20</f>
        <v>76.197646672</v>
      </c>
      <c r="G35" s="8">
        <f>G20*'items de calculo'!E20</f>
        <v>76.197646672</v>
      </c>
    </row>
    <row r="36" spans="4:7" ht="12.75">
      <c r="D36" s="9"/>
      <c r="E36" s="8"/>
      <c r="G36" s="8"/>
    </row>
    <row r="37" spans="1:7" s="2" customFormat="1" ht="12.75">
      <c r="A37" s="2" t="s">
        <v>52</v>
      </c>
      <c r="B37" s="3"/>
      <c r="C37" s="3"/>
      <c r="D37" s="13"/>
      <c r="E37" s="14">
        <f>SUM(E34:E36,E32)</f>
        <v>1382.5144688444075</v>
      </c>
      <c r="F37" s="15"/>
      <c r="G37" s="14">
        <f>SUM(G34:G36,G32)</f>
        <v>760.6890671996917</v>
      </c>
    </row>
    <row r="38" spans="4:7" ht="12.75">
      <c r="D38" s="9"/>
      <c r="E38" s="8"/>
      <c r="G38" s="8"/>
    </row>
    <row r="39" spans="1:7" ht="12.75">
      <c r="A39" t="s">
        <v>53</v>
      </c>
      <c r="B39" s="4" t="s">
        <v>58</v>
      </c>
      <c r="C39" s="4">
        <v>5</v>
      </c>
      <c r="D39" s="9"/>
      <c r="E39" s="8">
        <f>E37*'items de calculo'!C21</f>
        <v>69.12572344222038</v>
      </c>
      <c r="G39" s="8">
        <f>G37*'items de calculo'!C21</f>
        <v>38.03445335998459</v>
      </c>
    </row>
    <row r="40" spans="1:7" ht="12.75">
      <c r="A40" t="s">
        <v>54</v>
      </c>
      <c r="B40" s="4" t="s">
        <v>58</v>
      </c>
      <c r="C40" s="4">
        <v>23</v>
      </c>
      <c r="D40" s="9"/>
      <c r="E40" s="8">
        <f>E39*'items de calculo'!C19</f>
        <v>15.898916391710687</v>
      </c>
      <c r="G40" s="8">
        <f>G39*'items de calculo'!C19</f>
        <v>8.747924272796455</v>
      </c>
    </row>
    <row r="41" spans="4:7" ht="12.75">
      <c r="D41" s="9"/>
      <c r="E41" s="8"/>
      <c r="G41" s="8"/>
    </row>
    <row r="42" spans="1:7" ht="15.75">
      <c r="A42" s="17" t="s">
        <v>55</v>
      </c>
      <c r="B42" s="18"/>
      <c r="C42" s="18"/>
      <c r="D42" s="19"/>
      <c r="E42" s="20">
        <f>SUM(E37:E40)</f>
        <v>1467.5391086783384</v>
      </c>
      <c r="F42" s="21"/>
      <c r="G42" s="20">
        <f>SUM(G37:G40)</f>
        <v>807.4714448324728</v>
      </c>
    </row>
    <row r="43" spans="4:7" ht="12.75">
      <c r="D43" s="9"/>
      <c r="E43" s="8"/>
      <c r="G43" s="8"/>
    </row>
    <row r="44" spans="1:3" ht="15.75">
      <c r="A44" s="25" t="s">
        <v>63</v>
      </c>
      <c r="B44" s="26"/>
      <c r="C44" s="26" t="s">
        <v>61</v>
      </c>
    </row>
    <row r="47" spans="1:7" ht="15.75">
      <c r="A47" s="2" t="s">
        <v>125</v>
      </c>
      <c r="B47" s="3" t="s">
        <v>29</v>
      </c>
      <c r="C47" s="3" t="s">
        <v>30</v>
      </c>
      <c r="D47" s="22" t="s">
        <v>31</v>
      </c>
      <c r="E47" s="23"/>
      <c r="F47" s="24" t="s">
        <v>32</v>
      </c>
      <c r="G47" s="16"/>
    </row>
    <row r="48" spans="4:7" ht="12.75">
      <c r="D48" s="9" t="s">
        <v>33</v>
      </c>
      <c r="E48" s="8" t="s">
        <v>34</v>
      </c>
      <c r="F48" s="9" t="s">
        <v>33</v>
      </c>
      <c r="G48" s="8" t="s">
        <v>34</v>
      </c>
    </row>
    <row r="49" spans="4:7" ht="12.75">
      <c r="D49" s="9"/>
      <c r="E49" s="8"/>
      <c r="G49" s="8"/>
    </row>
    <row r="50" spans="1:7" ht="12.75">
      <c r="A50" t="s">
        <v>35</v>
      </c>
      <c r="B50" s="4" t="s">
        <v>56</v>
      </c>
      <c r="C50" s="4">
        <v>60</v>
      </c>
      <c r="D50" s="9">
        <f>D11</f>
        <v>5.596328931</v>
      </c>
      <c r="E50" s="8">
        <f>D50*C50</f>
        <v>335.77973586</v>
      </c>
      <c r="F50" s="9">
        <f>F11</f>
        <v>2.157780755</v>
      </c>
      <c r="G50" s="8">
        <f>F50*C50</f>
        <v>129.46684530000002</v>
      </c>
    </row>
    <row r="51" spans="1:7" ht="12.75">
      <c r="A51" t="s">
        <v>36</v>
      </c>
      <c r="B51" s="4" t="s">
        <v>1</v>
      </c>
      <c r="C51" s="4">
        <v>0.045</v>
      </c>
      <c r="D51" s="9">
        <f>D12</f>
        <v>452.42326</v>
      </c>
      <c r="E51" s="8">
        <f>D51*C51</f>
        <v>20.3590467</v>
      </c>
      <c r="F51" s="9">
        <f>F12</f>
        <v>452.42326</v>
      </c>
      <c r="G51" s="8">
        <f>F51*C51</f>
        <v>20.3590467</v>
      </c>
    </row>
    <row r="52" spans="1:7" ht="12.75">
      <c r="A52" t="s">
        <v>59</v>
      </c>
      <c r="B52" s="4" t="s">
        <v>2</v>
      </c>
      <c r="C52" s="4">
        <v>5</v>
      </c>
      <c r="D52" s="9">
        <f>D13</f>
        <v>2.05446354</v>
      </c>
      <c r="E52" s="8">
        <f>D52*C52</f>
        <v>10.2723177</v>
      </c>
      <c r="F52" s="9">
        <f>F13</f>
        <v>2.05446354</v>
      </c>
      <c r="G52" s="8">
        <f>F52*C52</f>
        <v>10.2723177</v>
      </c>
    </row>
    <row r="53" spans="4:7" ht="12.75">
      <c r="D53" s="9"/>
      <c r="E53" s="8"/>
      <c r="G53" s="8"/>
    </row>
    <row r="54" spans="1:7" ht="12.75">
      <c r="A54" s="2" t="s">
        <v>37</v>
      </c>
      <c r="B54" s="3"/>
      <c r="C54" s="3"/>
      <c r="D54" s="13"/>
      <c r="E54" s="14">
        <f>SUM(E50:E53)</f>
        <v>366.41110026</v>
      </c>
      <c r="F54" s="15"/>
      <c r="G54" s="14">
        <f>SUM(G50:G53)</f>
        <v>160.0982097</v>
      </c>
    </row>
    <row r="55" spans="4:7" ht="12.75">
      <c r="D55" s="9"/>
      <c r="E55" s="8"/>
      <c r="G55" s="8"/>
    </row>
    <row r="56" spans="1:7" ht="12.75">
      <c r="A56" t="s">
        <v>38</v>
      </c>
      <c r="B56" s="4" t="s">
        <v>57</v>
      </c>
      <c r="C56" s="4">
        <v>1.2</v>
      </c>
      <c r="D56" s="9">
        <f>D17</f>
        <v>39.373073</v>
      </c>
      <c r="E56" s="8">
        <f>D56*C56</f>
        <v>47.2476876</v>
      </c>
      <c r="F56" s="7">
        <f>D56</f>
        <v>39.373073</v>
      </c>
      <c r="G56" s="8">
        <f>E56</f>
        <v>47.2476876</v>
      </c>
    </row>
    <row r="57" spans="1:7" ht="12.75">
      <c r="A57" t="s">
        <v>39</v>
      </c>
      <c r="B57" s="4" t="s">
        <v>57</v>
      </c>
      <c r="C57" s="4">
        <v>0.8</v>
      </c>
      <c r="D57" s="9">
        <f>D18</f>
        <v>28.949649</v>
      </c>
      <c r="E57" s="8">
        <f>D57*C57</f>
        <v>23.1597192</v>
      </c>
      <c r="F57" s="7">
        <f>D57</f>
        <v>28.949649</v>
      </c>
      <c r="G57" s="8">
        <f>E57</f>
        <v>23.1597192</v>
      </c>
    </row>
    <row r="58" spans="4:7" ht="12.75">
      <c r="D58" s="9"/>
      <c r="E58" s="8"/>
      <c r="G58" s="8"/>
    </row>
    <row r="59" spans="1:7" ht="12.75">
      <c r="A59" s="2" t="s">
        <v>40</v>
      </c>
      <c r="B59" s="3"/>
      <c r="C59" s="3"/>
      <c r="D59" s="13"/>
      <c r="E59" s="14">
        <f>SUM(E56:E58)</f>
        <v>70.4074068</v>
      </c>
      <c r="F59" s="15"/>
      <c r="G59" s="14">
        <f>SUM(G56:G58)</f>
        <v>70.4074068</v>
      </c>
    </row>
    <row r="60" spans="1:7" ht="12.75">
      <c r="A60" s="2"/>
      <c r="B60" s="3"/>
      <c r="D60" s="9"/>
      <c r="E60" s="8"/>
      <c r="G60" s="8"/>
    </row>
    <row r="61" spans="1:7" ht="12.75">
      <c r="A61" s="2" t="s">
        <v>41</v>
      </c>
      <c r="B61" s="3" t="s">
        <v>42</v>
      </c>
      <c r="D61" s="9"/>
      <c r="E61" s="14">
        <f>E59+E54</f>
        <v>436.81850706</v>
      </c>
      <c r="G61" s="14">
        <f>G59+G54</f>
        <v>230.50561650000003</v>
      </c>
    </row>
    <row r="62" spans="4:7" ht="12.75">
      <c r="D62" s="9"/>
      <c r="E62" s="8"/>
      <c r="G62" s="8"/>
    </row>
    <row r="63" spans="1:7" ht="12.75">
      <c r="A63" t="s">
        <v>43</v>
      </c>
      <c r="B63" s="4" t="s">
        <v>58</v>
      </c>
      <c r="C63" s="4">
        <v>20</v>
      </c>
      <c r="D63" s="9"/>
      <c r="E63" s="11">
        <f>E61*'items de calculo'!C16</f>
        <v>87.36370141200001</v>
      </c>
      <c r="F63" s="12"/>
      <c r="G63" s="11">
        <f>G61*'items de calculo'!C16</f>
        <v>46.10112330000001</v>
      </c>
    </row>
    <row r="64" spans="4:7" ht="12.75">
      <c r="D64" s="9"/>
      <c r="E64" s="8"/>
      <c r="G64" s="8"/>
    </row>
    <row r="65" spans="1:7" ht="12.75">
      <c r="A65" s="2" t="s">
        <v>44</v>
      </c>
      <c r="D65" s="9"/>
      <c r="E65" s="14">
        <f>E63</f>
        <v>87.36370141200001</v>
      </c>
      <c r="F65" s="15"/>
      <c r="G65" s="14">
        <f>G63</f>
        <v>46.10112330000001</v>
      </c>
    </row>
    <row r="66" spans="1:7" ht="12.75">
      <c r="A66" s="2"/>
      <c r="D66" s="9"/>
      <c r="E66" s="8"/>
      <c r="G66" s="8"/>
    </row>
    <row r="67" spans="1:7" ht="12.75">
      <c r="A67" s="2" t="s">
        <v>45</v>
      </c>
      <c r="B67" s="3" t="s">
        <v>46</v>
      </c>
      <c r="D67" s="13"/>
      <c r="E67" s="14">
        <f>E65+E61</f>
        <v>524.182208472</v>
      </c>
      <c r="F67" s="15"/>
      <c r="G67" s="14">
        <f>G65+G61</f>
        <v>276.6067398</v>
      </c>
    </row>
    <row r="68" spans="4:7" ht="12.75">
      <c r="D68" s="9"/>
      <c r="E68" s="8"/>
      <c r="G68" s="8"/>
    </row>
    <row r="69" spans="1:7" ht="12.75">
      <c r="A69" t="s">
        <v>47</v>
      </c>
      <c r="B69" s="4" t="s">
        <v>58</v>
      </c>
      <c r="C69" s="4" t="s">
        <v>60</v>
      </c>
      <c r="D69" s="9"/>
      <c r="E69" s="8">
        <f>E67*'items de calculo'!C18</f>
        <v>11.007826377911998</v>
      </c>
      <c r="G69" s="8">
        <f>G67*'items de calculo'!C18</f>
        <v>5.808741535799999</v>
      </c>
    </row>
    <row r="70" spans="4:7" ht="12.75">
      <c r="D70" s="9"/>
      <c r="E70" s="8"/>
      <c r="G70" s="8"/>
    </row>
    <row r="71" spans="1:7" ht="12.75">
      <c r="A71" s="6" t="s">
        <v>48</v>
      </c>
      <c r="B71" s="3" t="s">
        <v>49</v>
      </c>
      <c r="D71" s="9"/>
      <c r="E71" s="14">
        <f>E67+E69</f>
        <v>535.190034849912</v>
      </c>
      <c r="F71" s="15"/>
      <c r="G71" s="14">
        <f>G67+G69</f>
        <v>282.4154813358</v>
      </c>
    </row>
    <row r="72" spans="4:7" ht="12.75">
      <c r="D72" s="9"/>
      <c r="E72" s="8"/>
      <c r="G72" s="8"/>
    </row>
    <row r="73" spans="1:7" ht="12.75">
      <c r="A73" t="s">
        <v>50</v>
      </c>
      <c r="B73" s="4" t="s">
        <v>58</v>
      </c>
      <c r="C73" s="4">
        <v>23</v>
      </c>
      <c r="D73" s="9"/>
      <c r="E73" s="8">
        <f>E71*'items de calculo'!C19</f>
        <v>123.09370801547976</v>
      </c>
      <c r="G73" s="8">
        <f>G71*'items de calculo'!C19</f>
        <v>64.955560707234</v>
      </c>
    </row>
    <row r="74" spans="1:7" ht="12.75">
      <c r="A74" t="s">
        <v>51</v>
      </c>
      <c r="B74" s="4" t="s">
        <v>58</v>
      </c>
      <c r="C74" s="4">
        <v>56</v>
      </c>
      <c r="D74" s="9"/>
      <c r="E74" s="8">
        <f>E59*'items de calculo'!E20</f>
        <v>39.428147808000006</v>
      </c>
      <c r="G74" s="8">
        <f>G59*'items de calculo'!E20</f>
        <v>39.428147808000006</v>
      </c>
    </row>
    <row r="75" spans="4:7" ht="12.75">
      <c r="D75" s="9"/>
      <c r="E75" s="8"/>
      <c r="G75" s="8"/>
    </row>
    <row r="76" spans="1:7" ht="12.75">
      <c r="A76" s="2" t="s">
        <v>52</v>
      </c>
      <c r="B76" s="3"/>
      <c r="C76" s="3"/>
      <c r="D76" s="13"/>
      <c r="E76" s="14">
        <f>SUM(E73:E74,E71)</f>
        <v>697.7118906733917</v>
      </c>
      <c r="F76" s="15"/>
      <c r="G76" s="14">
        <f>SUM(G73:G75,G71)</f>
        <v>386.799189851034</v>
      </c>
    </row>
    <row r="77" spans="4:7" ht="12.75">
      <c r="D77" s="9"/>
      <c r="E77" s="8"/>
      <c r="G77" s="8"/>
    </row>
    <row r="78" spans="1:7" ht="12.75">
      <c r="A78" t="s">
        <v>53</v>
      </c>
      <c r="B78" s="4" t="s">
        <v>58</v>
      </c>
      <c r="C78" s="4">
        <v>5</v>
      </c>
      <c r="D78" s="9"/>
      <c r="E78" s="8">
        <f>E76*'items de calculo'!C21</f>
        <v>34.88559453366959</v>
      </c>
      <c r="G78" s="8">
        <f>G76*'items de calculo'!C21</f>
        <v>19.3399594925517</v>
      </c>
    </row>
    <row r="79" spans="1:7" ht="12.75">
      <c r="A79" t="s">
        <v>54</v>
      </c>
      <c r="B79" s="4" t="s">
        <v>58</v>
      </c>
      <c r="C79" s="4">
        <v>23</v>
      </c>
      <c r="D79" s="9"/>
      <c r="E79" s="8">
        <f>E78*'items de calculo'!C19</f>
        <v>8.023686742744006</v>
      </c>
      <c r="G79" s="8">
        <f>G78*'items de calculo'!C19</f>
        <v>4.448190683286891</v>
      </c>
    </row>
    <row r="80" spans="4:7" ht="12.75">
      <c r="D80" s="9"/>
      <c r="E80" s="8"/>
      <c r="G80" s="8"/>
    </row>
    <row r="81" spans="1:7" ht="15.75">
      <c r="A81" s="17" t="s">
        <v>55</v>
      </c>
      <c r="B81" s="18"/>
      <c r="C81" s="18"/>
      <c r="D81" s="19"/>
      <c r="E81" s="20">
        <f>SUM(E76:E79)</f>
        <v>740.6211719498053</v>
      </c>
      <c r="F81" s="21"/>
      <c r="G81" s="20">
        <f>SUM(G76:G79)</f>
        <v>410.5873400268726</v>
      </c>
    </row>
    <row r="82" spans="4:7" ht="12.75">
      <c r="D82" s="9"/>
      <c r="E82" s="8"/>
      <c r="G82" s="8"/>
    </row>
    <row r="83" spans="1:5" ht="15.75">
      <c r="A83" s="25" t="s">
        <v>64</v>
      </c>
      <c r="B83" s="26"/>
      <c r="C83" s="26" t="s">
        <v>61</v>
      </c>
      <c r="E83" s="25" t="s">
        <v>62</v>
      </c>
    </row>
    <row r="86" spans="1:7" ht="15.75">
      <c r="A86" s="2" t="s">
        <v>125</v>
      </c>
      <c r="B86" s="3" t="s">
        <v>29</v>
      </c>
      <c r="C86" s="3" t="s">
        <v>30</v>
      </c>
      <c r="D86" s="22" t="s">
        <v>31</v>
      </c>
      <c r="E86" s="23"/>
      <c r="F86" s="24" t="s">
        <v>32</v>
      </c>
      <c r="G86" s="16"/>
    </row>
    <row r="87" spans="4:7" ht="12.75">
      <c r="D87" s="9" t="s">
        <v>33</v>
      </c>
      <c r="E87" s="8" t="s">
        <v>34</v>
      </c>
      <c r="F87" s="9" t="s">
        <v>33</v>
      </c>
      <c r="G87" s="8" t="s">
        <v>34</v>
      </c>
    </row>
    <row r="88" spans="4:7" ht="12.75">
      <c r="D88" s="9"/>
      <c r="E88" s="8"/>
      <c r="G88" s="8"/>
    </row>
    <row r="89" spans="1:7" ht="12.75">
      <c r="A89" t="s">
        <v>35</v>
      </c>
      <c r="B89" s="4" t="s">
        <v>56</v>
      </c>
      <c r="C89" s="4">
        <v>60</v>
      </c>
      <c r="D89" s="9">
        <f>D50</f>
        <v>5.596328931</v>
      </c>
      <c r="E89" s="8">
        <f>D89*C89</f>
        <v>335.77973586</v>
      </c>
      <c r="F89" s="9">
        <f>F50</f>
        <v>2.157780755</v>
      </c>
      <c r="G89" s="8">
        <f>F89*C89</f>
        <v>129.46684530000002</v>
      </c>
    </row>
    <row r="90" spans="1:7" ht="12.75">
      <c r="A90" t="s">
        <v>36</v>
      </c>
      <c r="B90" s="4" t="s">
        <v>1</v>
      </c>
      <c r="C90" s="4">
        <v>0.0458</v>
      </c>
      <c r="D90" s="9">
        <f>D51</f>
        <v>452.42326</v>
      </c>
      <c r="E90" s="8">
        <f>D90*C90</f>
        <v>20.720985308000003</v>
      </c>
      <c r="F90" s="9">
        <f>F51</f>
        <v>452.42326</v>
      </c>
      <c r="G90" s="8">
        <f>F90*C90</f>
        <v>20.720985308000003</v>
      </c>
    </row>
    <row r="91" spans="1:7" ht="12.75">
      <c r="A91" t="s">
        <v>59</v>
      </c>
      <c r="B91" s="4" t="s">
        <v>2</v>
      </c>
      <c r="C91" s="4">
        <v>5</v>
      </c>
      <c r="D91" s="9">
        <f>D52</f>
        <v>2.05446354</v>
      </c>
      <c r="E91" s="8">
        <f>D91*C91</f>
        <v>10.2723177</v>
      </c>
      <c r="F91" s="9">
        <f>F52</f>
        <v>2.05446354</v>
      </c>
      <c r="G91" s="8">
        <f>F91*C91</f>
        <v>10.2723177</v>
      </c>
    </row>
    <row r="92" spans="4:7" ht="12.75">
      <c r="D92" s="9"/>
      <c r="E92" s="8"/>
      <c r="G92" s="8"/>
    </row>
    <row r="93" spans="1:7" ht="12.75">
      <c r="A93" s="2" t="s">
        <v>37</v>
      </c>
      <c r="B93" s="3"/>
      <c r="C93" s="3"/>
      <c r="D93" s="13"/>
      <c r="E93" s="14">
        <f>SUM(E89:E92)</f>
        <v>366.773038868</v>
      </c>
      <c r="F93" s="15"/>
      <c r="G93" s="14">
        <f>SUM(G89:G92)</f>
        <v>160.46014830800002</v>
      </c>
    </row>
    <row r="94" spans="4:7" ht="12.75">
      <c r="D94" s="9"/>
      <c r="E94" s="8"/>
      <c r="G94" s="8"/>
    </row>
    <row r="95" spans="1:7" ht="12.75">
      <c r="A95" t="s">
        <v>38</v>
      </c>
      <c r="B95" s="4" t="s">
        <v>57</v>
      </c>
      <c r="C95" s="4">
        <v>2</v>
      </c>
      <c r="D95" s="9">
        <f>D56</f>
        <v>39.373073</v>
      </c>
      <c r="E95" s="8">
        <f>D95*C95</f>
        <v>78.746146</v>
      </c>
      <c r="F95" s="7">
        <f>D95</f>
        <v>39.373073</v>
      </c>
      <c r="G95" s="8">
        <f>E95</f>
        <v>78.746146</v>
      </c>
    </row>
    <row r="96" spans="1:7" ht="12.75">
      <c r="A96" t="s">
        <v>39</v>
      </c>
      <c r="B96" s="4" t="s">
        <v>57</v>
      </c>
      <c r="C96" s="4">
        <v>1</v>
      </c>
      <c r="D96" s="9">
        <f>D57</f>
        <v>28.949649</v>
      </c>
      <c r="E96" s="8">
        <f>D96*C96</f>
        <v>28.949649</v>
      </c>
      <c r="F96" s="7">
        <f>D96</f>
        <v>28.949649</v>
      </c>
      <c r="G96" s="8">
        <f>E96</f>
        <v>28.949649</v>
      </c>
    </row>
    <row r="97" spans="4:7" ht="12.75">
      <c r="D97" s="9"/>
      <c r="E97" s="8"/>
      <c r="G97" s="8"/>
    </row>
    <row r="98" spans="1:7" ht="12.75">
      <c r="A98" s="2" t="s">
        <v>40</v>
      </c>
      <c r="B98" s="3"/>
      <c r="C98" s="3"/>
      <c r="D98" s="13"/>
      <c r="E98" s="14">
        <f>SUM(E95:E97)</f>
        <v>107.695795</v>
      </c>
      <c r="F98" s="15"/>
      <c r="G98" s="14">
        <f>SUM(G95:G97)</f>
        <v>107.695795</v>
      </c>
    </row>
    <row r="99" spans="1:7" ht="12.75">
      <c r="A99" s="2"/>
      <c r="B99" s="3"/>
      <c r="D99" s="9"/>
      <c r="E99" s="8"/>
      <c r="G99" s="8"/>
    </row>
    <row r="100" spans="1:7" ht="12.75">
      <c r="A100" s="2" t="s">
        <v>41</v>
      </c>
      <c r="B100" s="3" t="s">
        <v>42</v>
      </c>
      <c r="D100" s="9"/>
      <c r="E100" s="14">
        <f>E98+E93</f>
        <v>474.46883386800005</v>
      </c>
      <c r="G100" s="14">
        <f>G98+G93</f>
        <v>268.155943308</v>
      </c>
    </row>
    <row r="101" spans="4:7" ht="12.75">
      <c r="D101" s="9"/>
      <c r="E101" s="8"/>
      <c r="G101" s="8"/>
    </row>
    <row r="102" spans="1:7" ht="12.75">
      <c r="A102" t="s">
        <v>43</v>
      </c>
      <c r="B102" s="4" t="s">
        <v>58</v>
      </c>
      <c r="C102" s="4">
        <v>20</v>
      </c>
      <c r="D102" s="9"/>
      <c r="E102" s="11">
        <f>E100*'items de calculo'!C16</f>
        <v>94.89376677360002</v>
      </c>
      <c r="F102" s="12"/>
      <c r="G102" s="11">
        <f>G100*'items de calculo'!C16</f>
        <v>53.63118866160001</v>
      </c>
    </row>
    <row r="103" spans="4:7" ht="12.75">
      <c r="D103" s="9"/>
      <c r="E103" s="8"/>
      <c r="G103" s="8"/>
    </row>
    <row r="104" spans="1:7" ht="12.75">
      <c r="A104" s="2" t="s">
        <v>44</v>
      </c>
      <c r="D104" s="9"/>
      <c r="E104" s="14">
        <f>E102</f>
        <v>94.89376677360002</v>
      </c>
      <c r="F104" s="15"/>
      <c r="G104" s="14">
        <f>G102</f>
        <v>53.63118866160001</v>
      </c>
    </row>
    <row r="105" spans="1:7" ht="12.75">
      <c r="A105" s="2"/>
      <c r="D105" s="9"/>
      <c r="E105" s="8"/>
      <c r="G105" s="8"/>
    </row>
    <row r="106" spans="1:7" ht="12.75">
      <c r="A106" s="2" t="s">
        <v>45</v>
      </c>
      <c r="B106" s="3" t="s">
        <v>46</v>
      </c>
      <c r="D106" s="13"/>
      <c r="E106" s="14">
        <f>E104+E100</f>
        <v>569.3626006416</v>
      </c>
      <c r="F106" s="15"/>
      <c r="G106" s="14">
        <f>G104+G100</f>
        <v>321.7871319696</v>
      </c>
    </row>
    <row r="107" spans="4:7" ht="12.75">
      <c r="D107" s="9"/>
      <c r="E107" s="8"/>
      <c r="G107" s="8"/>
    </row>
    <row r="108" spans="1:7" ht="12.75">
      <c r="A108" t="s">
        <v>47</v>
      </c>
      <c r="B108" s="4" t="s">
        <v>58</v>
      </c>
      <c r="C108" s="4" t="s">
        <v>60</v>
      </c>
      <c r="D108" s="9"/>
      <c r="E108" s="8">
        <f>E106*'items de calculo'!C18</f>
        <v>11.956614613473599</v>
      </c>
      <c r="G108" s="8">
        <f>G106*'items de calculo'!C18</f>
        <v>6.757529771361599</v>
      </c>
    </row>
    <row r="109" spans="4:7" ht="12.75">
      <c r="D109" s="9"/>
      <c r="E109" s="8"/>
      <c r="G109" s="8"/>
    </row>
    <row r="110" spans="1:7" ht="12.75">
      <c r="A110" s="6" t="s">
        <v>48</v>
      </c>
      <c r="B110" s="3" t="s">
        <v>49</v>
      </c>
      <c r="D110" s="9"/>
      <c r="E110" s="14">
        <f>E106+E108</f>
        <v>581.3192152550736</v>
      </c>
      <c r="F110" s="15"/>
      <c r="G110" s="14">
        <f>G106+G108</f>
        <v>328.5446617409616</v>
      </c>
    </row>
    <row r="111" spans="4:7" ht="12.75">
      <c r="D111" s="9"/>
      <c r="E111" s="8"/>
      <c r="G111" s="8"/>
    </row>
    <row r="112" spans="1:7" ht="12.75">
      <c r="A112" t="s">
        <v>50</v>
      </c>
      <c r="B112" s="4" t="s">
        <v>58</v>
      </c>
      <c r="C112" s="4">
        <v>23</v>
      </c>
      <c r="D112" s="9"/>
      <c r="E112" s="8">
        <f>E110*'items de calculo'!C19</f>
        <v>133.70341950866694</v>
      </c>
      <c r="G112" s="8">
        <f>G110*'items de calculo'!C19</f>
        <v>75.56527220042118</v>
      </c>
    </row>
    <row r="113" spans="1:7" ht="12.75">
      <c r="A113" t="s">
        <v>51</v>
      </c>
      <c r="B113" s="4" t="s">
        <v>58</v>
      </c>
      <c r="C113" s="4">
        <v>56</v>
      </c>
      <c r="D113" s="9"/>
      <c r="E113" s="8">
        <f>E98*'items de calculo'!E20</f>
        <v>60.309645200000006</v>
      </c>
      <c r="G113" s="8">
        <f>G98*'items de calculo'!E20</f>
        <v>60.309645200000006</v>
      </c>
    </row>
    <row r="114" spans="4:7" ht="12.75">
      <c r="D114" s="9"/>
      <c r="E114" s="8"/>
      <c r="G114" s="8"/>
    </row>
    <row r="115" spans="1:7" ht="12.75">
      <c r="A115" s="2" t="s">
        <v>52</v>
      </c>
      <c r="B115" s="3"/>
      <c r="C115" s="3"/>
      <c r="D115" s="13"/>
      <c r="E115" s="14">
        <f>SUM(E112:E114,E110)</f>
        <v>775.3322799637406</v>
      </c>
      <c r="F115" s="15"/>
      <c r="G115" s="14">
        <f>SUM(G112:G114,G110)</f>
        <v>464.41957914138277</v>
      </c>
    </row>
    <row r="116" spans="4:7" ht="12.75">
      <c r="D116" s="9"/>
      <c r="E116" s="8"/>
      <c r="G116" s="8"/>
    </row>
    <row r="117" spans="1:7" ht="12.75">
      <c r="A117" t="s">
        <v>53</v>
      </c>
      <c r="B117" s="4" t="s">
        <v>58</v>
      </c>
      <c r="C117" s="4">
        <v>5</v>
      </c>
      <c r="D117" s="9"/>
      <c r="E117" s="8">
        <f>E115*'items de calculo'!C21</f>
        <v>38.76661399818703</v>
      </c>
      <c r="G117" s="8">
        <f>G115*'items de calculo'!C21</f>
        <v>23.22097895706914</v>
      </c>
    </row>
    <row r="118" spans="1:7" ht="12.75">
      <c r="A118" t="s">
        <v>54</v>
      </c>
      <c r="B118" s="4" t="s">
        <v>58</v>
      </c>
      <c r="C118" s="4">
        <v>23</v>
      </c>
      <c r="D118" s="9"/>
      <c r="E118" s="8">
        <f>E117*'items de calculo'!C19</f>
        <v>8.916321219583018</v>
      </c>
      <c r="G118" s="8">
        <f>G117*'items de calculo'!C19</f>
        <v>5.3408251601259025</v>
      </c>
    </row>
    <row r="119" spans="4:7" ht="12.75">
      <c r="D119" s="9"/>
      <c r="E119" s="8"/>
      <c r="G119" s="8"/>
    </row>
    <row r="120" spans="1:7" ht="15.75">
      <c r="A120" s="17" t="s">
        <v>55</v>
      </c>
      <c r="B120" s="18"/>
      <c r="C120" s="18"/>
      <c r="D120" s="19"/>
      <c r="E120" s="20">
        <f>SUM(E115:E118)</f>
        <v>823.0152151815106</v>
      </c>
      <c r="F120" s="21"/>
      <c r="G120" s="20">
        <f>SUM(G115:G118)</f>
        <v>492.9813832585778</v>
      </c>
    </row>
    <row r="121" spans="4:7" ht="12.75">
      <c r="D121" s="9"/>
      <c r="E121" s="8"/>
      <c r="G121" s="8"/>
    </row>
    <row r="122" spans="1:7" s="32" customFormat="1" ht="12.75">
      <c r="A122" s="27" t="s">
        <v>67</v>
      </c>
      <c r="B122" s="28"/>
      <c r="C122" s="29" t="s">
        <v>26</v>
      </c>
      <c r="D122" s="30"/>
      <c r="E122" s="30"/>
      <c r="F122" s="31"/>
      <c r="G122" s="30"/>
    </row>
    <row r="123" spans="4:7" ht="12.75">
      <c r="D123" s="10"/>
      <c r="E123" s="10"/>
      <c r="G123" s="10"/>
    </row>
    <row r="124" spans="1:5" ht="15.75">
      <c r="A124" s="25" t="s">
        <v>65</v>
      </c>
      <c r="B124" s="26"/>
      <c r="C124" s="26" t="s">
        <v>66</v>
      </c>
      <c r="E124" s="25"/>
    </row>
    <row r="127" spans="1:8" ht="15.75">
      <c r="A127" s="2" t="s">
        <v>125</v>
      </c>
      <c r="B127" s="3" t="s">
        <v>29</v>
      </c>
      <c r="C127" s="36"/>
      <c r="D127" s="37" t="s">
        <v>68</v>
      </c>
      <c r="E127" s="23"/>
      <c r="F127" s="36"/>
      <c r="G127" s="24" t="s">
        <v>69</v>
      </c>
      <c r="H127" s="16"/>
    </row>
    <row r="128" spans="3:8" ht="12.75">
      <c r="C128" s="41" t="s">
        <v>30</v>
      </c>
      <c r="D128" s="34" t="s">
        <v>33</v>
      </c>
      <c r="E128" s="11" t="s">
        <v>34</v>
      </c>
      <c r="F128" s="41" t="s">
        <v>30</v>
      </c>
      <c r="G128" s="10" t="s">
        <v>33</v>
      </c>
      <c r="H128" s="8" t="s">
        <v>34</v>
      </c>
    </row>
    <row r="129" spans="3:8" ht="12.75">
      <c r="C129" s="38"/>
      <c r="D129" s="10"/>
      <c r="E129" s="8"/>
      <c r="F129" s="9"/>
      <c r="H129" s="8"/>
    </row>
    <row r="130" spans="1:8" ht="12.75">
      <c r="A130" t="s">
        <v>35</v>
      </c>
      <c r="B130" s="4" t="s">
        <v>56</v>
      </c>
      <c r="C130" s="38">
        <v>16</v>
      </c>
      <c r="D130" s="10">
        <f>'items de calculo'!C7/1000</f>
        <v>6.800432791</v>
      </c>
      <c r="E130" s="8">
        <f>D130*C130</f>
        <v>108.806924656</v>
      </c>
      <c r="F130" s="9">
        <v>32</v>
      </c>
      <c r="G130" s="10">
        <f>D130</f>
        <v>6.800432791</v>
      </c>
      <c r="H130" s="8">
        <f>G130*F130</f>
        <v>217.613849312</v>
      </c>
    </row>
    <row r="131" spans="1:8" ht="12.75">
      <c r="A131" t="s">
        <v>36</v>
      </c>
      <c r="B131" s="4" t="s">
        <v>1</v>
      </c>
      <c r="C131" s="38">
        <v>0.025</v>
      </c>
      <c r="D131" s="10">
        <f>D90</f>
        <v>452.42326</v>
      </c>
      <c r="E131" s="8">
        <f>D131*C131</f>
        <v>11.310581500000001</v>
      </c>
      <c r="F131" s="9">
        <v>0.07</v>
      </c>
      <c r="G131" s="10">
        <f>F90</f>
        <v>452.42326</v>
      </c>
      <c r="H131" s="8">
        <f>G131*F131</f>
        <v>31.669628200000005</v>
      </c>
    </row>
    <row r="132" spans="1:8" ht="12.75">
      <c r="A132" t="s">
        <v>59</v>
      </c>
      <c r="B132" s="4" t="s">
        <v>2</v>
      </c>
      <c r="C132" s="38">
        <v>3</v>
      </c>
      <c r="D132" s="10">
        <f>D91</f>
        <v>2.05446354</v>
      </c>
      <c r="E132" s="8">
        <f>D132*C132</f>
        <v>6.1633906199999995</v>
      </c>
      <c r="F132" s="9">
        <v>7</v>
      </c>
      <c r="G132" s="10">
        <f>F91</f>
        <v>2.05446354</v>
      </c>
      <c r="H132" s="8">
        <f>G132*F132</f>
        <v>14.38124478</v>
      </c>
    </row>
    <row r="133" spans="3:8" ht="12.75">
      <c r="C133" s="38"/>
      <c r="D133" s="10"/>
      <c r="E133" s="8"/>
      <c r="F133" s="10"/>
      <c r="H133" s="8"/>
    </row>
    <row r="134" spans="1:8" ht="12.75">
      <c r="A134" s="2" t="s">
        <v>37</v>
      </c>
      <c r="B134" s="3"/>
      <c r="C134" s="36"/>
      <c r="D134" s="33"/>
      <c r="E134" s="14">
        <f>SUM(E130:E133)</f>
        <v>126.280896776</v>
      </c>
      <c r="F134" s="33"/>
      <c r="G134" s="15"/>
      <c r="H134" s="14">
        <f>SUM(H130:H133)</f>
        <v>263.664722292</v>
      </c>
    </row>
    <row r="135" spans="3:8" ht="12.75">
      <c r="C135" s="38"/>
      <c r="D135" s="10"/>
      <c r="E135" s="8"/>
      <c r="F135" s="10"/>
      <c r="H135" s="8"/>
    </row>
    <row r="136" spans="1:8" ht="12.75">
      <c r="A136" t="s">
        <v>38</v>
      </c>
      <c r="B136" s="4" t="s">
        <v>57</v>
      </c>
      <c r="C136" s="38">
        <v>0.8</v>
      </c>
      <c r="D136" s="10">
        <f>D95</f>
        <v>39.373073</v>
      </c>
      <c r="E136" s="8">
        <f>D136*C136</f>
        <v>31.4984584</v>
      </c>
      <c r="F136" s="10">
        <v>0.9</v>
      </c>
      <c r="G136" s="10">
        <f>D95</f>
        <v>39.373073</v>
      </c>
      <c r="H136" s="8">
        <f>G136*F136</f>
        <v>35.4357657</v>
      </c>
    </row>
    <row r="137" spans="1:8" ht="12.75">
      <c r="A137" t="s">
        <v>39</v>
      </c>
      <c r="B137" s="4" t="s">
        <v>57</v>
      </c>
      <c r="C137" s="38">
        <v>0.5</v>
      </c>
      <c r="D137" s="10">
        <f>D96</f>
        <v>28.949649</v>
      </c>
      <c r="E137" s="8">
        <f>D137*C137</f>
        <v>14.4748245</v>
      </c>
      <c r="F137" s="10">
        <v>0.6</v>
      </c>
      <c r="G137" s="10">
        <f>D96</f>
        <v>28.949649</v>
      </c>
      <c r="H137" s="8">
        <f>G137*F137</f>
        <v>17.3697894</v>
      </c>
    </row>
    <row r="138" spans="3:8" ht="12.75">
      <c r="C138" s="38"/>
      <c r="D138" s="10"/>
      <c r="E138" s="8"/>
      <c r="F138" s="10"/>
      <c r="H138" s="8"/>
    </row>
    <row r="139" spans="1:8" ht="12.75">
      <c r="A139" s="2" t="s">
        <v>40</v>
      </c>
      <c r="B139" s="3"/>
      <c r="C139" s="36"/>
      <c r="D139" s="33"/>
      <c r="E139" s="14">
        <f>SUM(E136:E138)</f>
        <v>45.9732829</v>
      </c>
      <c r="F139" s="33"/>
      <c r="G139" s="15"/>
      <c r="H139" s="14">
        <f>SUM(H136:H138)</f>
        <v>52.80555509999999</v>
      </c>
    </row>
    <row r="140" spans="1:8" ht="12.75">
      <c r="A140" s="2"/>
      <c r="B140" s="3"/>
      <c r="C140" s="38"/>
      <c r="D140" s="10"/>
      <c r="E140" s="8"/>
      <c r="F140" s="10"/>
      <c r="H140" s="8"/>
    </row>
    <row r="141" spans="1:8" ht="12.75">
      <c r="A141" s="2" t="s">
        <v>41</v>
      </c>
      <c r="B141" s="3" t="s">
        <v>42</v>
      </c>
      <c r="C141" s="38"/>
      <c r="D141" s="10"/>
      <c r="E141" s="14">
        <f>E139+E134</f>
        <v>172.254179676</v>
      </c>
      <c r="F141" s="33"/>
      <c r="H141" s="14">
        <f>H139+H134</f>
        <v>316.470277392</v>
      </c>
    </row>
    <row r="142" spans="3:8" ht="12.75">
      <c r="C142" s="38"/>
      <c r="D142" s="10"/>
      <c r="E142" s="8"/>
      <c r="F142" s="10"/>
      <c r="H142" s="8"/>
    </row>
    <row r="143" spans="1:8" ht="12.75">
      <c r="A143" t="s">
        <v>43</v>
      </c>
      <c r="B143" s="4" t="s">
        <v>58</v>
      </c>
      <c r="C143" s="38">
        <v>20</v>
      </c>
      <c r="D143" s="10"/>
      <c r="E143" s="11">
        <f>E141*'items de calculo'!C16</f>
        <v>34.450835935200004</v>
      </c>
      <c r="F143" s="34"/>
      <c r="G143" s="12"/>
      <c r="H143" s="11">
        <f>H141*'items de calculo'!C16</f>
        <v>63.294055478400004</v>
      </c>
    </row>
    <row r="144" spans="3:8" ht="12.75">
      <c r="C144" s="38"/>
      <c r="D144" s="10"/>
      <c r="E144" s="8"/>
      <c r="F144" s="10"/>
      <c r="H144" s="8"/>
    </row>
    <row r="145" spans="1:8" ht="12.75">
      <c r="A145" s="2" t="s">
        <v>44</v>
      </c>
      <c r="C145" s="38"/>
      <c r="D145" s="10"/>
      <c r="E145" s="14">
        <f>E143</f>
        <v>34.450835935200004</v>
      </c>
      <c r="F145" s="33"/>
      <c r="G145" s="15"/>
      <c r="H145" s="14">
        <f>H143</f>
        <v>63.294055478400004</v>
      </c>
    </row>
    <row r="146" spans="1:8" ht="12.75">
      <c r="A146" s="2"/>
      <c r="C146" s="38"/>
      <c r="D146" s="10"/>
      <c r="E146" s="8"/>
      <c r="F146" s="10"/>
      <c r="H146" s="8"/>
    </row>
    <row r="147" spans="1:8" ht="12.75">
      <c r="A147" s="2" t="s">
        <v>45</v>
      </c>
      <c r="B147" s="3" t="s">
        <v>46</v>
      </c>
      <c r="C147" s="38"/>
      <c r="D147" s="33"/>
      <c r="E147" s="14">
        <f>E145+E141</f>
        <v>206.7050156112</v>
      </c>
      <c r="F147" s="33"/>
      <c r="G147" s="15"/>
      <c r="H147" s="14">
        <f>H145+H141</f>
        <v>379.76433287040004</v>
      </c>
    </row>
    <row r="148" spans="3:8" ht="12.75">
      <c r="C148" s="38"/>
      <c r="D148" s="10"/>
      <c r="E148" s="8"/>
      <c r="F148" s="10"/>
      <c r="H148" s="8"/>
    </row>
    <row r="149" spans="1:8" ht="12.75">
      <c r="A149" t="s">
        <v>47</v>
      </c>
      <c r="B149" s="4" t="s">
        <v>58</v>
      </c>
      <c r="C149" s="38" t="s">
        <v>60</v>
      </c>
      <c r="D149" s="10"/>
      <c r="E149" s="8">
        <f>E147*'items de calculo'!C18</f>
        <v>4.3408053278351995</v>
      </c>
      <c r="F149" s="10"/>
      <c r="H149" s="8">
        <f>H147*'items de calculo'!C18</f>
        <v>7.9750509902784</v>
      </c>
    </row>
    <row r="150" spans="3:8" ht="12.75">
      <c r="C150" s="38"/>
      <c r="D150" s="10"/>
      <c r="E150" s="8"/>
      <c r="F150" s="10"/>
      <c r="H150" s="8"/>
    </row>
    <row r="151" spans="1:8" ht="12.75">
      <c r="A151" s="6" t="s">
        <v>48</v>
      </c>
      <c r="B151" s="3" t="s">
        <v>49</v>
      </c>
      <c r="C151" s="38"/>
      <c r="D151" s="10"/>
      <c r="E151" s="14">
        <f>E147+E149</f>
        <v>211.0458209390352</v>
      </c>
      <c r="F151" s="33"/>
      <c r="G151" s="15"/>
      <c r="H151" s="14">
        <f>H147+H149</f>
        <v>387.73938386067846</v>
      </c>
    </row>
    <row r="152" spans="3:8" ht="12.75">
      <c r="C152" s="38"/>
      <c r="D152" s="10"/>
      <c r="E152" s="8"/>
      <c r="F152" s="10"/>
      <c r="H152" s="8"/>
    </row>
    <row r="153" spans="1:8" ht="12.75">
      <c r="A153" t="s">
        <v>50</v>
      </c>
      <c r="B153" s="4" t="s">
        <v>58</v>
      </c>
      <c r="C153" s="38">
        <v>23</v>
      </c>
      <c r="D153" s="10"/>
      <c r="E153" s="8">
        <f>E151*'items de calculo'!C19</f>
        <v>48.540538815978095</v>
      </c>
      <c r="F153" s="10"/>
      <c r="H153" s="8">
        <f>H151*'items de calculo'!C19</f>
        <v>89.18005828795604</v>
      </c>
    </row>
    <row r="154" spans="1:8" ht="12.75">
      <c r="A154" t="s">
        <v>51</v>
      </c>
      <c r="B154" s="4" t="s">
        <v>58</v>
      </c>
      <c r="C154" s="38">
        <v>56</v>
      </c>
      <c r="D154" s="10"/>
      <c r="E154" s="8">
        <f>E139*'items de calculo'!E20</f>
        <v>25.745038424000004</v>
      </c>
      <c r="F154" s="10"/>
      <c r="H154" s="8">
        <f>H139*'items de calculo'!E20</f>
        <v>29.571110855999997</v>
      </c>
    </row>
    <row r="155" spans="3:8" ht="12.75">
      <c r="C155" s="38"/>
      <c r="D155" s="10"/>
      <c r="E155" s="8"/>
      <c r="F155" s="10"/>
      <c r="H155" s="8"/>
    </row>
    <row r="156" spans="1:8" ht="12.75">
      <c r="A156" s="2" t="s">
        <v>52</v>
      </c>
      <c r="B156" s="3"/>
      <c r="C156" s="36"/>
      <c r="D156" s="33"/>
      <c r="E156" s="14">
        <f>SUM(E153:E155,E151)</f>
        <v>285.33139817901326</v>
      </c>
      <c r="F156" s="33"/>
      <c r="G156" s="15"/>
      <c r="H156" s="14">
        <f>SUM(H153:H155,H151)</f>
        <v>506.49055300463453</v>
      </c>
    </row>
    <row r="157" spans="3:8" ht="12.75">
      <c r="C157" s="38"/>
      <c r="D157" s="10"/>
      <c r="E157" s="8"/>
      <c r="F157" s="10"/>
      <c r="H157" s="8"/>
    </row>
    <row r="158" spans="1:8" ht="12.75">
      <c r="A158" t="s">
        <v>53</v>
      </c>
      <c r="B158" s="4" t="s">
        <v>58</v>
      </c>
      <c r="C158" s="38">
        <v>5</v>
      </c>
      <c r="D158" s="10"/>
      <c r="E158" s="8">
        <f>E156*'items de calculo'!C21</f>
        <v>14.266569908950665</v>
      </c>
      <c r="F158" s="10"/>
      <c r="H158" s="8">
        <f>H156*'items de calculo'!C21</f>
        <v>25.32452765023173</v>
      </c>
    </row>
    <row r="159" spans="1:8" ht="12.75">
      <c r="A159" t="s">
        <v>54</v>
      </c>
      <c r="B159" s="4" t="s">
        <v>58</v>
      </c>
      <c r="C159" s="38">
        <v>23</v>
      </c>
      <c r="D159" s="10"/>
      <c r="E159" s="8">
        <f>E158*'items de calculo'!C19</f>
        <v>3.281311079058653</v>
      </c>
      <c r="F159" s="10"/>
      <c r="H159" s="8">
        <f>H158*'items de calculo'!C19</f>
        <v>5.824641359553298</v>
      </c>
    </row>
    <row r="160" spans="3:8" ht="12.75">
      <c r="C160" s="38"/>
      <c r="D160" s="10"/>
      <c r="E160" s="8"/>
      <c r="F160" s="10"/>
      <c r="H160" s="8"/>
    </row>
    <row r="161" spans="1:8" ht="15.75">
      <c r="A161" s="17" t="s">
        <v>55</v>
      </c>
      <c r="B161" s="18"/>
      <c r="C161" s="39"/>
      <c r="D161" s="40"/>
      <c r="E161" s="20">
        <f>SUM(E156:E159)</f>
        <v>302.87927916702256</v>
      </c>
      <c r="F161" s="35"/>
      <c r="G161" s="21"/>
      <c r="H161" s="20">
        <f>SUM(H156:H159)</f>
        <v>537.6397220144196</v>
      </c>
    </row>
    <row r="162" spans="3:8" ht="12.75">
      <c r="C162" s="38"/>
      <c r="D162" s="10"/>
      <c r="E162" s="8"/>
      <c r="F162" s="10"/>
      <c r="H162" s="8"/>
    </row>
    <row r="163" spans="1:8" ht="12.75">
      <c r="A163" s="27" t="s">
        <v>70</v>
      </c>
      <c r="B163" s="28"/>
      <c r="C163" s="29" t="s">
        <v>71</v>
      </c>
      <c r="D163" s="30"/>
      <c r="E163" s="30"/>
      <c r="F163" s="31"/>
      <c r="G163" s="30"/>
      <c r="H163" s="32"/>
    </row>
    <row r="164" spans="4:7" ht="12.75">
      <c r="D164" s="10"/>
      <c r="E164" s="10"/>
      <c r="G164" s="10"/>
    </row>
    <row r="166" spans="1:10" ht="15.75">
      <c r="A166" s="2" t="s">
        <v>125</v>
      </c>
      <c r="B166" s="3" t="s">
        <v>29</v>
      </c>
      <c r="C166" s="42" t="s">
        <v>72</v>
      </c>
      <c r="E166" s="23"/>
      <c r="F166" s="42" t="s">
        <v>73</v>
      </c>
      <c r="H166" s="24"/>
      <c r="I166" s="56"/>
      <c r="J166" s="5"/>
    </row>
    <row r="167" spans="3:8" ht="12.75">
      <c r="C167" s="41" t="s">
        <v>30</v>
      </c>
      <c r="D167" s="10" t="s">
        <v>33</v>
      </c>
      <c r="E167" s="8" t="s">
        <v>34</v>
      </c>
      <c r="F167" s="41" t="s">
        <v>30</v>
      </c>
      <c r="G167" s="10" t="s">
        <v>33</v>
      </c>
      <c r="H167" s="8" t="s">
        <v>34</v>
      </c>
    </row>
    <row r="168" spans="3:8" ht="12.75">
      <c r="C168" s="38"/>
      <c r="D168" s="10"/>
      <c r="E168" s="8"/>
      <c r="F168" s="10"/>
      <c r="H168" s="8"/>
    </row>
    <row r="169" spans="1:8" ht="12.75">
      <c r="A169" t="s">
        <v>74</v>
      </c>
      <c r="B169" s="4" t="s">
        <v>57</v>
      </c>
      <c r="C169" s="38">
        <v>1</v>
      </c>
      <c r="D169" s="44">
        <f>D18</f>
        <v>28.949649</v>
      </c>
      <c r="E169" s="45">
        <f>D169*C169</f>
        <v>28.949649</v>
      </c>
      <c r="F169" s="44">
        <v>1.6</v>
      </c>
      <c r="G169" s="44">
        <f>D18</f>
        <v>28.949649</v>
      </c>
      <c r="H169" s="45">
        <f>G169*F169</f>
        <v>46.3194384</v>
      </c>
    </row>
    <row r="170" spans="1:8" ht="12.75">
      <c r="A170" t="s">
        <v>75</v>
      </c>
      <c r="B170" s="4" t="s">
        <v>58</v>
      </c>
      <c r="C170" s="38">
        <v>20</v>
      </c>
      <c r="D170" s="44"/>
      <c r="E170" s="45">
        <f>E169*'items de calculo'!C16</f>
        <v>5.7899298</v>
      </c>
      <c r="F170" s="44">
        <v>20</v>
      </c>
      <c r="G170" s="44"/>
      <c r="H170" s="45">
        <f>H169*'items de calculo'!C16</f>
        <v>9.263887680000002</v>
      </c>
    </row>
    <row r="171" spans="3:9" ht="12.75">
      <c r="C171" s="38"/>
      <c r="D171" s="44"/>
      <c r="E171" s="45"/>
      <c r="F171" s="44"/>
      <c r="G171" s="44"/>
      <c r="H171" s="45"/>
      <c r="I171" s="57"/>
    </row>
    <row r="172" spans="1:9" s="2" customFormat="1" ht="12.75">
      <c r="A172" s="2" t="s">
        <v>37</v>
      </c>
      <c r="B172" s="3"/>
      <c r="C172" s="36"/>
      <c r="D172" s="46"/>
      <c r="E172" s="47">
        <f>SUM(E169:E171)</f>
        <v>34.739578800000004</v>
      </c>
      <c r="F172" s="48"/>
      <c r="G172" s="46"/>
      <c r="H172" s="47">
        <f>SUM(H169:H171)</f>
        <v>55.583326080000006</v>
      </c>
      <c r="I172" s="58"/>
    </row>
    <row r="173" spans="3:9" ht="12.75">
      <c r="C173" s="38"/>
      <c r="D173" s="44"/>
      <c r="E173" s="45"/>
      <c r="F173" s="50"/>
      <c r="G173" s="50"/>
      <c r="H173" s="55"/>
      <c r="I173" s="57"/>
    </row>
    <row r="174" spans="1:9" ht="12.75">
      <c r="A174" t="s">
        <v>47</v>
      </c>
      <c r="B174" s="4" t="s">
        <v>58</v>
      </c>
      <c r="C174" s="38" t="s">
        <v>60</v>
      </c>
      <c r="D174" s="44"/>
      <c r="E174" s="45">
        <f>E172*'items de calculo'!C18</f>
        <v>0.7295311548</v>
      </c>
      <c r="F174" s="38" t="s">
        <v>60</v>
      </c>
      <c r="G174" s="50"/>
      <c r="H174" s="45">
        <f>H172*'items de calculo'!C18</f>
        <v>1.16724984768</v>
      </c>
      <c r="I174" s="57"/>
    </row>
    <row r="175" spans="3:9" ht="12.75">
      <c r="C175" s="38"/>
      <c r="D175" s="44"/>
      <c r="E175" s="45"/>
      <c r="F175" s="38"/>
      <c r="G175" s="50"/>
      <c r="H175" s="55"/>
      <c r="I175" s="57"/>
    </row>
    <row r="176" spans="1:9" s="2" customFormat="1" ht="12.75">
      <c r="A176" s="2" t="s">
        <v>40</v>
      </c>
      <c r="B176" s="3" t="s">
        <v>76</v>
      </c>
      <c r="C176" s="36"/>
      <c r="D176" s="46"/>
      <c r="E176" s="47">
        <f>SUM(E172:E175)</f>
        <v>35.469109954800004</v>
      </c>
      <c r="F176" s="36"/>
      <c r="G176" s="48"/>
      <c r="H176" s="47">
        <f>SUM(H172:H175)</f>
        <v>56.75057592768</v>
      </c>
      <c r="I176" s="58"/>
    </row>
    <row r="177" spans="3:9" ht="12.75">
      <c r="C177" s="38"/>
      <c r="D177" s="44"/>
      <c r="E177" s="45"/>
      <c r="F177" s="38"/>
      <c r="G177" s="50"/>
      <c r="H177" s="55"/>
      <c r="I177" s="57"/>
    </row>
    <row r="178" spans="1:9" ht="12.75">
      <c r="A178" t="s">
        <v>50</v>
      </c>
      <c r="B178" s="4" t="s">
        <v>58</v>
      </c>
      <c r="C178" s="38">
        <v>23</v>
      </c>
      <c r="D178" s="44"/>
      <c r="E178" s="45">
        <f>E176*'items de calculo'!C19</f>
        <v>8.157895289604001</v>
      </c>
      <c r="F178" s="38">
        <v>23</v>
      </c>
      <c r="G178" s="50"/>
      <c r="H178" s="45">
        <f>H176*'items de calculo'!C19</f>
        <v>13.052632463366402</v>
      </c>
      <c r="I178" s="57"/>
    </row>
    <row r="179" spans="1:9" ht="12.75">
      <c r="A179" t="s">
        <v>77</v>
      </c>
      <c r="B179" s="4" t="s">
        <v>58</v>
      </c>
      <c r="C179" s="38">
        <v>56</v>
      </c>
      <c r="D179" s="44"/>
      <c r="E179" s="45">
        <f>E169*'items de calculo'!E20</f>
        <v>16.21180344</v>
      </c>
      <c r="F179" s="38">
        <v>56</v>
      </c>
      <c r="G179" s="50"/>
      <c r="H179" s="45">
        <f>H169*'items de calculo'!E20</f>
        <v>25.938885504000005</v>
      </c>
      <c r="I179" s="57"/>
    </row>
    <row r="180" spans="3:9" ht="12.75">
      <c r="C180" s="38"/>
      <c r="D180" s="44"/>
      <c r="E180" s="45"/>
      <c r="F180" s="38"/>
      <c r="G180" s="50"/>
      <c r="H180" s="55"/>
      <c r="I180" s="57"/>
    </row>
    <row r="181" spans="1:9" s="2" customFormat="1" ht="12.75">
      <c r="A181" s="2" t="s">
        <v>41</v>
      </c>
      <c r="B181" s="3"/>
      <c r="C181" s="36"/>
      <c r="D181" s="46"/>
      <c r="E181" s="47">
        <f>SUM(E176:E180)</f>
        <v>59.838808684404</v>
      </c>
      <c r="F181" s="36"/>
      <c r="G181" s="48"/>
      <c r="H181" s="47">
        <f>SUM(H176:H180)</f>
        <v>95.74209389504642</v>
      </c>
      <c r="I181" s="58"/>
    </row>
    <row r="182" spans="3:9" ht="12.75">
      <c r="C182" s="38"/>
      <c r="D182" s="44"/>
      <c r="E182" s="45"/>
      <c r="F182" s="38"/>
      <c r="G182" s="50"/>
      <c r="H182" s="55"/>
      <c r="I182" s="57"/>
    </row>
    <row r="183" spans="1:9" ht="12.75">
      <c r="A183" t="s">
        <v>53</v>
      </c>
      <c r="B183" s="4" t="s">
        <v>58</v>
      </c>
      <c r="C183" s="38">
        <v>5</v>
      </c>
      <c r="D183" s="44"/>
      <c r="E183" s="45">
        <f>E181*'items de calculo'!C21</f>
        <v>2.9919404342202003</v>
      </c>
      <c r="F183" s="38">
        <v>5</v>
      </c>
      <c r="G183" s="50"/>
      <c r="H183" s="45">
        <f>H181*'items de calculo'!C21</f>
        <v>4.787104694752322</v>
      </c>
      <c r="I183" s="57"/>
    </row>
    <row r="184" spans="1:9" ht="12.75">
      <c r="A184" t="s">
        <v>78</v>
      </c>
      <c r="B184" s="4" t="s">
        <v>58</v>
      </c>
      <c r="C184" s="38">
        <v>23</v>
      </c>
      <c r="D184" s="44"/>
      <c r="E184" s="45">
        <f>E183*'items de calculo'!C19</f>
        <v>0.6881462998706461</v>
      </c>
      <c r="F184" s="38">
        <v>23</v>
      </c>
      <c r="G184" s="50"/>
      <c r="H184" s="45">
        <f>H183*'items de calculo'!C19</f>
        <v>1.101034079793034</v>
      </c>
      <c r="I184" s="57"/>
    </row>
    <row r="185" spans="2:9" ht="12.75">
      <c r="B185" s="55"/>
      <c r="D185" s="50"/>
      <c r="E185" s="45"/>
      <c r="F185" s="4"/>
      <c r="G185" s="50"/>
      <c r="H185" s="55"/>
      <c r="I185" s="57"/>
    </row>
    <row r="186" spans="1:9" ht="15.75">
      <c r="A186" s="17" t="s">
        <v>55</v>
      </c>
      <c r="B186" s="18"/>
      <c r="C186" s="39"/>
      <c r="D186" s="51"/>
      <c r="E186" s="52">
        <f>SUM(E181:E184)</f>
        <v>63.51889541849484</v>
      </c>
      <c r="F186" s="53"/>
      <c r="G186" s="54"/>
      <c r="H186" s="52">
        <f>SUM(H181:H184)</f>
        <v>101.63023266959178</v>
      </c>
      <c r="I186" s="57"/>
    </row>
    <row r="188" spans="1:8" ht="12.75">
      <c r="A188" s="27" t="s">
        <v>79</v>
      </c>
      <c r="B188" s="28"/>
      <c r="C188" s="59" t="s">
        <v>80</v>
      </c>
      <c r="D188" s="30"/>
      <c r="E188" s="30"/>
      <c r="F188" s="31"/>
      <c r="G188" s="30"/>
      <c r="H188" s="32"/>
    </row>
    <row r="189" spans="4:7" ht="12.75">
      <c r="D189" s="10"/>
      <c r="E189" s="10"/>
      <c r="G189" s="10"/>
    </row>
    <row r="191" spans="1:10" ht="15.75">
      <c r="A191" s="2" t="s">
        <v>125</v>
      </c>
      <c r="B191" s="3" t="s">
        <v>29</v>
      </c>
      <c r="C191" s="60" t="s">
        <v>81</v>
      </c>
      <c r="E191" s="23"/>
      <c r="F191" s="42" t="s">
        <v>82</v>
      </c>
      <c r="H191" s="24"/>
      <c r="I191" s="56"/>
      <c r="J191" s="5"/>
    </row>
    <row r="192" spans="3:8" ht="12.75">
      <c r="C192" s="41" t="s">
        <v>30</v>
      </c>
      <c r="D192" s="10" t="s">
        <v>33</v>
      </c>
      <c r="E192" s="8" t="s">
        <v>34</v>
      </c>
      <c r="F192" s="41" t="s">
        <v>30</v>
      </c>
      <c r="G192" s="10" t="s">
        <v>33</v>
      </c>
      <c r="H192" s="8" t="s">
        <v>34</v>
      </c>
    </row>
    <row r="193" spans="3:8" ht="12.75">
      <c r="C193" s="38"/>
      <c r="D193" s="10"/>
      <c r="E193" s="8"/>
      <c r="F193" s="10"/>
      <c r="H193" s="8"/>
    </row>
    <row r="194" spans="1:8" ht="12.75">
      <c r="A194" t="s">
        <v>83</v>
      </c>
      <c r="B194" s="4" t="s">
        <v>57</v>
      </c>
      <c r="C194" s="38">
        <v>0.16</v>
      </c>
      <c r="D194" s="7">
        <f>D17</f>
        <v>39.373073</v>
      </c>
      <c r="E194" s="8">
        <f>D194*C194</f>
        <v>6.29969168</v>
      </c>
      <c r="F194" s="38">
        <v>0.04</v>
      </c>
      <c r="G194" s="7">
        <f>D17</f>
        <v>39.373073</v>
      </c>
      <c r="H194" s="8">
        <f>G194*F194</f>
        <v>1.57492292</v>
      </c>
    </row>
    <row r="195" spans="1:8" ht="12.75">
      <c r="A195" t="s">
        <v>84</v>
      </c>
      <c r="B195" s="4" t="s">
        <v>57</v>
      </c>
      <c r="C195" s="38">
        <v>0.16</v>
      </c>
      <c r="D195" s="7">
        <f>D18</f>
        <v>28.949649</v>
      </c>
      <c r="E195" s="8">
        <f>D195*C195</f>
        <v>4.63194384</v>
      </c>
      <c r="F195" s="38">
        <v>0.04</v>
      </c>
      <c r="G195" s="7">
        <f>D18</f>
        <v>28.949649</v>
      </c>
      <c r="H195" s="8">
        <f>G195*F195</f>
        <v>1.15798596</v>
      </c>
    </row>
    <row r="196" spans="3:8" ht="12.75">
      <c r="C196" s="38"/>
      <c r="E196" s="8"/>
      <c r="F196" s="38"/>
      <c r="H196" s="8"/>
    </row>
    <row r="197" spans="1:8" s="2" customFormat="1" ht="12.75">
      <c r="A197" s="2" t="s">
        <v>37</v>
      </c>
      <c r="B197" s="3"/>
      <c r="C197" s="36"/>
      <c r="D197" s="15"/>
      <c r="E197" s="14">
        <f>SUM(E194:E196)</f>
        <v>10.93163552</v>
      </c>
      <c r="F197" s="36"/>
      <c r="G197" s="15"/>
      <c r="H197" s="14">
        <f>SUM(H194:H196)</f>
        <v>2.73290888</v>
      </c>
    </row>
    <row r="198" spans="3:8" ht="12.75">
      <c r="C198" s="38"/>
      <c r="E198" s="8"/>
      <c r="F198" s="38"/>
      <c r="H198" s="8"/>
    </row>
    <row r="199" spans="1:8" ht="12.75">
      <c r="A199" t="s">
        <v>75</v>
      </c>
      <c r="B199" s="4" t="s">
        <v>58</v>
      </c>
      <c r="C199" s="38">
        <v>20</v>
      </c>
      <c r="E199" s="8">
        <f>E197*'items de calculo'!C16</f>
        <v>2.186327104</v>
      </c>
      <c r="F199" s="38">
        <v>20</v>
      </c>
      <c r="H199" s="8">
        <f>H197*'items de calculo'!C16</f>
        <v>0.546581776</v>
      </c>
    </row>
    <row r="200" spans="3:8" ht="12.75">
      <c r="C200" s="38"/>
      <c r="E200" s="8"/>
      <c r="F200" s="38"/>
      <c r="H200" s="8"/>
    </row>
    <row r="201" spans="1:8" s="2" customFormat="1" ht="12.75">
      <c r="A201" s="2" t="s">
        <v>40</v>
      </c>
      <c r="B201" s="3"/>
      <c r="C201" s="36" t="s">
        <v>86</v>
      </c>
      <c r="D201" s="15"/>
      <c r="E201" s="14">
        <f>SUM(E197:E200)</f>
        <v>13.117962624</v>
      </c>
      <c r="F201" s="36" t="s">
        <v>86</v>
      </c>
      <c r="G201" s="15"/>
      <c r="H201" s="14">
        <f>SUM(H197:H200)</f>
        <v>3.279490656</v>
      </c>
    </row>
    <row r="202" spans="3:8" ht="12.75">
      <c r="C202" s="38"/>
      <c r="E202" s="8"/>
      <c r="F202" s="38"/>
      <c r="H202" s="8"/>
    </row>
    <row r="203" spans="1:8" ht="12.75">
      <c r="A203" t="s">
        <v>47</v>
      </c>
      <c r="B203" s="4" t="s">
        <v>58</v>
      </c>
      <c r="C203" s="38" t="s">
        <v>60</v>
      </c>
      <c r="E203" s="8">
        <f>E201*'items de calculo'!C18</f>
        <v>0.275477215104</v>
      </c>
      <c r="F203" s="38" t="s">
        <v>60</v>
      </c>
      <c r="H203" s="8">
        <f>H201*'items de calculo'!C18</f>
        <v>0.068869303776</v>
      </c>
    </row>
    <row r="204" spans="3:8" ht="12.75">
      <c r="C204" s="38"/>
      <c r="E204" s="8"/>
      <c r="F204" s="38"/>
      <c r="H204" s="8"/>
    </row>
    <row r="205" spans="1:8" s="2" customFormat="1" ht="12.75">
      <c r="A205" s="2" t="s">
        <v>41</v>
      </c>
      <c r="B205" s="3"/>
      <c r="C205" s="36"/>
      <c r="D205" s="15"/>
      <c r="E205" s="14">
        <f>SUM(E201:E204)</f>
        <v>13.393439839104001</v>
      </c>
      <c r="F205" s="36"/>
      <c r="G205" s="15"/>
      <c r="H205" s="14">
        <f>SUM(H201:H204)</f>
        <v>3.3483599597760003</v>
      </c>
    </row>
    <row r="206" spans="3:8" ht="12.75">
      <c r="C206" s="38"/>
      <c r="E206" s="8"/>
      <c r="F206" s="38"/>
      <c r="H206" s="8"/>
    </row>
    <row r="207" spans="1:8" ht="12.75">
      <c r="A207" t="s">
        <v>50</v>
      </c>
      <c r="B207" s="4" t="s">
        <v>58</v>
      </c>
      <c r="C207" s="38">
        <v>23</v>
      </c>
      <c r="E207" s="8">
        <f>E205*'items de calculo'!C19</f>
        <v>3.0804911629939205</v>
      </c>
      <c r="F207" s="38">
        <v>23</v>
      </c>
      <c r="H207" s="8">
        <f>H205*'items de calculo'!C19</f>
        <v>0.7701227907484801</v>
      </c>
    </row>
    <row r="208" spans="1:8" ht="12.75">
      <c r="A208" t="s">
        <v>85</v>
      </c>
      <c r="B208" s="4" t="s">
        <v>58</v>
      </c>
      <c r="C208" s="38">
        <v>56</v>
      </c>
      <c r="E208" s="8">
        <f>E197*'items de calculo'!E20</f>
        <v>6.121715891200001</v>
      </c>
      <c r="F208" s="38">
        <v>56</v>
      </c>
      <c r="H208" s="8">
        <f>H197*'items de calculo'!E20</f>
        <v>1.5304289728000002</v>
      </c>
    </row>
    <row r="209" spans="3:8" ht="12.75">
      <c r="C209" s="38"/>
      <c r="E209" s="8"/>
      <c r="F209" s="38"/>
      <c r="H209" s="8"/>
    </row>
    <row r="210" spans="1:8" s="2" customFormat="1" ht="12.75">
      <c r="A210" s="2" t="s">
        <v>44</v>
      </c>
      <c r="B210" s="3"/>
      <c r="C210" s="36"/>
      <c r="D210" s="15"/>
      <c r="E210" s="14">
        <f>SUM(E205:E209)</f>
        <v>22.59564689329792</v>
      </c>
      <c r="F210" s="36"/>
      <c r="G210" s="15"/>
      <c r="H210" s="14">
        <f>SUM(H205:H209)</f>
        <v>5.64891172332448</v>
      </c>
    </row>
    <row r="211" spans="3:8" ht="12.75">
      <c r="C211" s="38"/>
      <c r="E211" s="8"/>
      <c r="F211" s="38"/>
      <c r="H211" s="8"/>
    </row>
    <row r="212" spans="1:8" ht="12.75">
      <c r="A212" t="s">
        <v>53</v>
      </c>
      <c r="B212" s="4" t="s">
        <v>58</v>
      </c>
      <c r="C212" s="38">
        <v>5</v>
      </c>
      <c r="E212" s="8">
        <f>E210*'items de calculo'!C21</f>
        <v>1.129782344664896</v>
      </c>
      <c r="F212" s="38">
        <v>5</v>
      </c>
      <c r="H212" s="8">
        <f>H210*'items de calculo'!C21</f>
        <v>0.282445586166224</v>
      </c>
    </row>
    <row r="213" spans="1:8" ht="12.75">
      <c r="A213" t="s">
        <v>78</v>
      </c>
      <c r="B213" s="4" t="s">
        <v>58</v>
      </c>
      <c r="C213" s="38">
        <v>23</v>
      </c>
      <c r="E213" s="8">
        <f>E212*'items de calculo'!C19</f>
        <v>0.2598499392729261</v>
      </c>
      <c r="F213" s="38">
        <v>23</v>
      </c>
      <c r="H213" s="8">
        <f>H212*'items de calculo'!C19</f>
        <v>0.06496248481823153</v>
      </c>
    </row>
    <row r="214" spans="3:8" ht="12.75">
      <c r="C214" s="38"/>
      <c r="E214" s="8"/>
      <c r="F214" s="10"/>
      <c r="H214" s="8"/>
    </row>
    <row r="215" spans="1:9" ht="15.75">
      <c r="A215" s="17" t="s">
        <v>55</v>
      </c>
      <c r="B215" s="18"/>
      <c r="C215" s="39"/>
      <c r="D215" s="51"/>
      <c r="E215" s="52">
        <f>SUM(E210:E213)</f>
        <v>23.985279177235743</v>
      </c>
      <c r="F215" s="53"/>
      <c r="G215" s="54"/>
      <c r="H215" s="52">
        <f>SUM(H210:H213)</f>
        <v>5.996319794308936</v>
      </c>
      <c r="I215" s="57"/>
    </row>
    <row r="217" spans="1:8" ht="12.75">
      <c r="A217" s="27" t="s">
        <v>87</v>
      </c>
      <c r="B217" s="28"/>
      <c r="C217" s="59" t="s">
        <v>88</v>
      </c>
      <c r="D217" s="30"/>
      <c r="E217" s="30"/>
      <c r="F217" s="31"/>
      <c r="G217" s="30"/>
      <c r="H217" s="32"/>
    </row>
    <row r="218" spans="4:7" ht="12.75">
      <c r="D218" s="10"/>
      <c r="E218" s="10"/>
      <c r="G218" s="10"/>
    </row>
    <row r="220" spans="1:9" ht="15">
      <c r="A220" s="2" t="s">
        <v>125</v>
      </c>
      <c r="B220" s="49" t="s">
        <v>29</v>
      </c>
      <c r="C220" s="49" t="s">
        <v>30</v>
      </c>
      <c r="D220" s="33" t="s">
        <v>33</v>
      </c>
      <c r="E220" s="33" t="s">
        <v>34</v>
      </c>
      <c r="F220" s="61"/>
      <c r="G220" s="10"/>
      <c r="H220" s="10"/>
      <c r="I220" s="56"/>
    </row>
    <row r="222" spans="1:5" ht="12.75">
      <c r="A222" t="s">
        <v>89</v>
      </c>
      <c r="B222" s="4" t="s">
        <v>1</v>
      </c>
      <c r="C222" s="4">
        <v>0.4</v>
      </c>
      <c r="D222" s="4">
        <f>'items de calculo'!C8</f>
        <v>579.630687</v>
      </c>
      <c r="E222" s="7">
        <f aca="true" t="shared" si="0" ref="E222:E227">D222*C222</f>
        <v>231.8522748</v>
      </c>
    </row>
    <row r="223" spans="1:5" ht="12.75">
      <c r="A223" t="s">
        <v>90</v>
      </c>
      <c r="B223" s="4" t="s">
        <v>1</v>
      </c>
      <c r="C223" s="4">
        <v>0.16</v>
      </c>
      <c r="D223" s="4">
        <f>'items de calculo'!C9</f>
        <v>186.78308</v>
      </c>
      <c r="E223" s="7">
        <f t="shared" si="0"/>
        <v>29.885292800000002</v>
      </c>
    </row>
    <row r="224" spans="1:5" ht="12.75">
      <c r="A224" t="s">
        <v>91</v>
      </c>
      <c r="B224" s="4" t="s">
        <v>1</v>
      </c>
      <c r="C224" s="4">
        <v>0.08</v>
      </c>
      <c r="D224" s="4">
        <f>'items de calculo'!C10</f>
        <v>172.439608</v>
      </c>
      <c r="E224" s="7">
        <f t="shared" si="0"/>
        <v>13.79516864</v>
      </c>
    </row>
    <row r="225" spans="1:5" ht="12.75">
      <c r="A225" t="s">
        <v>59</v>
      </c>
      <c r="B225" s="4" t="s">
        <v>2</v>
      </c>
      <c r="C225" s="4">
        <v>50</v>
      </c>
      <c r="D225" s="4">
        <f>'items de calculo'!C5/50</f>
        <v>2.05446354</v>
      </c>
      <c r="E225" s="7">
        <f t="shared" si="0"/>
        <v>102.72317699999999</v>
      </c>
    </row>
    <row r="226" spans="1:5" ht="12.75">
      <c r="A226" t="s">
        <v>92</v>
      </c>
      <c r="B226" s="4" t="s">
        <v>94</v>
      </c>
      <c r="C226" s="4">
        <v>4</v>
      </c>
      <c r="D226" s="4">
        <f>'items de calculo'!C11/1000</f>
        <v>4.314012722</v>
      </c>
      <c r="E226" s="7">
        <f t="shared" si="0"/>
        <v>17.256050888</v>
      </c>
    </row>
    <row r="227" spans="1:5" ht="12.75">
      <c r="A227" t="s">
        <v>93</v>
      </c>
      <c r="B227" s="4" t="s">
        <v>2</v>
      </c>
      <c r="C227" s="4">
        <v>0.4</v>
      </c>
      <c r="D227" s="4">
        <f>'items de calculo'!C12</f>
        <v>25.136507</v>
      </c>
      <c r="E227" s="7">
        <f t="shared" si="0"/>
        <v>10.054602800000001</v>
      </c>
    </row>
    <row r="228" spans="2:9" ht="12.75">
      <c r="B228" s="62"/>
      <c r="C228" s="62"/>
      <c r="D228" s="10"/>
      <c r="E228" s="10"/>
      <c r="F228" s="10"/>
      <c r="G228" s="10"/>
      <c r="H228" s="5"/>
      <c r="I228" s="5"/>
    </row>
    <row r="229" spans="1:9" s="2" customFormat="1" ht="12.75">
      <c r="A229" s="2" t="s">
        <v>37</v>
      </c>
      <c r="B229" s="49"/>
      <c r="C229" s="49"/>
      <c r="D229" s="33"/>
      <c r="E229" s="33">
        <f>SUM(E222:E228)</f>
        <v>405.56656692800004</v>
      </c>
      <c r="F229" s="49"/>
      <c r="G229" s="33"/>
      <c r="H229" s="33"/>
      <c r="I229" s="43"/>
    </row>
    <row r="230" spans="2:9" ht="12.75">
      <c r="B230" s="62"/>
      <c r="C230" s="62"/>
      <c r="D230" s="10"/>
      <c r="E230" s="10"/>
      <c r="F230" s="10"/>
      <c r="G230" s="10"/>
      <c r="H230" s="5"/>
      <c r="I230" s="5"/>
    </row>
    <row r="231" spans="1:5" ht="12.75">
      <c r="A231" t="s">
        <v>38</v>
      </c>
      <c r="B231" s="4" t="s">
        <v>57</v>
      </c>
      <c r="C231" s="4">
        <v>3.2</v>
      </c>
      <c r="D231" s="7">
        <f>D17</f>
        <v>39.373073</v>
      </c>
      <c r="E231" s="7">
        <f>D231*C231</f>
        <v>125.9938336</v>
      </c>
    </row>
    <row r="232" spans="1:5" ht="12.75">
      <c r="A232" t="s">
        <v>84</v>
      </c>
      <c r="B232" s="4" t="s">
        <v>57</v>
      </c>
      <c r="C232" s="4">
        <v>7.6</v>
      </c>
      <c r="D232" s="7">
        <f>D18</f>
        <v>28.949649</v>
      </c>
      <c r="E232" s="7">
        <f>D232*C232</f>
        <v>220.0173324</v>
      </c>
    </row>
    <row r="234" spans="1:7" s="2" customFormat="1" ht="12.75">
      <c r="A234" s="2" t="s">
        <v>40</v>
      </c>
      <c r="B234" s="3"/>
      <c r="C234" s="3"/>
      <c r="D234" s="15"/>
      <c r="E234" s="15">
        <f>SUM(E231:E233)</f>
        <v>346.011166</v>
      </c>
      <c r="F234" s="15"/>
      <c r="G234" s="15"/>
    </row>
    <row r="236" spans="1:7" s="2" customFormat="1" ht="12.75">
      <c r="A236" s="2" t="s">
        <v>41</v>
      </c>
      <c r="B236" s="3" t="s">
        <v>95</v>
      </c>
      <c r="C236" s="3"/>
      <c r="D236" s="15"/>
      <c r="E236" s="15">
        <f>SUM(E234,E229)</f>
        <v>751.577732928</v>
      </c>
      <c r="F236" s="15"/>
      <c r="G236" s="15"/>
    </row>
    <row r="238" spans="1:5" ht="12.75">
      <c r="A238" t="s">
        <v>96</v>
      </c>
      <c r="B238" s="4" t="s">
        <v>58</v>
      </c>
      <c r="C238" s="4">
        <v>20</v>
      </c>
      <c r="E238" s="7">
        <f>E236*'items de calculo'!C16</f>
        <v>150.3155465856</v>
      </c>
    </row>
    <row r="239" ht="13.5" customHeight="1"/>
    <row r="240" spans="1:7" s="2" customFormat="1" ht="12.75">
      <c r="A240" s="2" t="s">
        <v>44</v>
      </c>
      <c r="B240" s="3"/>
      <c r="C240" s="3"/>
      <c r="D240" s="15"/>
      <c r="E240" s="15">
        <f>SUM(E236:E239)</f>
        <v>901.8932795136001</v>
      </c>
      <c r="F240" s="15"/>
      <c r="G240" s="15"/>
    </row>
    <row r="242" spans="1:5" ht="12.75">
      <c r="A242" t="s">
        <v>47</v>
      </c>
      <c r="B242" s="4" t="s">
        <v>58</v>
      </c>
      <c r="C242" s="4" t="s">
        <v>60</v>
      </c>
      <c r="E242" s="7">
        <f>E240*'items de calculo'!C18</f>
        <v>18.9397588697856</v>
      </c>
    </row>
    <row r="244" spans="1:7" s="2" customFormat="1" ht="12.75">
      <c r="A244" s="2" t="s">
        <v>45</v>
      </c>
      <c r="B244" s="3" t="s">
        <v>98</v>
      </c>
      <c r="C244" s="3"/>
      <c r="D244" s="15"/>
      <c r="E244" s="15">
        <f>SUM(E240:E243)</f>
        <v>920.8330383833857</v>
      </c>
      <c r="F244" s="15"/>
      <c r="G244" s="15"/>
    </row>
    <row r="246" spans="1:5" ht="12.75">
      <c r="A246" t="s">
        <v>50</v>
      </c>
      <c r="B246" s="4" t="s">
        <v>58</v>
      </c>
      <c r="C246" s="4">
        <v>23</v>
      </c>
      <c r="E246" s="7">
        <f>E244*'items de calculo'!C19</f>
        <v>211.7915988281787</v>
      </c>
    </row>
    <row r="247" spans="1:5" ht="12.75">
      <c r="A247" t="s">
        <v>77</v>
      </c>
      <c r="B247" s="4" t="s">
        <v>58</v>
      </c>
      <c r="C247" s="4">
        <v>56</v>
      </c>
      <c r="E247" s="7">
        <f>E234*'items de calculo'!E20</f>
        <v>193.76625296000003</v>
      </c>
    </row>
    <row r="249" spans="1:7" s="2" customFormat="1" ht="12.75">
      <c r="A249" s="2" t="s">
        <v>48</v>
      </c>
      <c r="B249" s="3"/>
      <c r="C249" s="3"/>
      <c r="D249" s="15"/>
      <c r="E249" s="63">
        <f>SUM(E244:E248)</f>
        <v>1326.3908901715643</v>
      </c>
      <c r="F249" s="15"/>
      <c r="G249" s="15"/>
    </row>
    <row r="251" spans="1:5" ht="12.75">
      <c r="A251" t="s">
        <v>53</v>
      </c>
      <c r="B251" s="4" t="s">
        <v>58</v>
      </c>
      <c r="C251" s="4">
        <v>5</v>
      </c>
      <c r="E251" s="7">
        <f>E249*'items de calculo'!C21</f>
        <v>66.31954450857822</v>
      </c>
    </row>
    <row r="252" spans="1:5" ht="12.75">
      <c r="A252" t="s">
        <v>97</v>
      </c>
      <c r="B252" s="4" t="s">
        <v>58</v>
      </c>
      <c r="C252" s="4">
        <v>23</v>
      </c>
      <c r="E252" s="7">
        <f>E251*'items de calculo'!C19</f>
        <v>15.253495236972991</v>
      </c>
    </row>
    <row r="254" spans="1:5" ht="15.75">
      <c r="A254" s="17" t="s">
        <v>55</v>
      </c>
      <c r="E254" s="21">
        <f>SUM(E249:E253)</f>
        <v>1407.9639299171156</v>
      </c>
    </row>
    <row r="256" spans="1:7" s="67" customFormat="1" ht="20.25">
      <c r="A256" s="64" t="s">
        <v>99</v>
      </c>
      <c r="B256" s="65"/>
      <c r="D256" s="68" t="s">
        <v>24</v>
      </c>
      <c r="E256" s="66"/>
      <c r="F256" s="66"/>
      <c r="G256" s="66"/>
    </row>
    <row r="258" spans="1:8" ht="12.75">
      <c r="A258" s="27" t="s">
        <v>25</v>
      </c>
      <c r="B258" s="28"/>
      <c r="C258" s="29" t="s">
        <v>26</v>
      </c>
      <c r="D258" s="31"/>
      <c r="E258" s="31"/>
      <c r="F258" s="31"/>
      <c r="G258" s="31"/>
      <c r="H258" s="32"/>
    </row>
    <row r="260" spans="1:3" ht="15.75">
      <c r="A260" s="25" t="s">
        <v>27</v>
      </c>
      <c r="B260" s="26"/>
      <c r="C260" s="26" t="s">
        <v>28</v>
      </c>
    </row>
    <row r="263" spans="1:7" ht="15.75">
      <c r="A263" s="2" t="s">
        <v>125</v>
      </c>
      <c r="B263" s="3" t="s">
        <v>29</v>
      </c>
      <c r="C263" s="3" t="s">
        <v>30</v>
      </c>
      <c r="D263" s="22" t="s">
        <v>31</v>
      </c>
      <c r="E263" s="23"/>
      <c r="F263" s="24" t="s">
        <v>32</v>
      </c>
      <c r="G263" s="16"/>
    </row>
    <row r="264" spans="4:7" ht="12.75">
      <c r="D264" s="9" t="s">
        <v>33</v>
      </c>
      <c r="E264" s="8" t="s">
        <v>34</v>
      </c>
      <c r="F264" s="9" t="s">
        <v>33</v>
      </c>
      <c r="G264" s="8" t="s">
        <v>34</v>
      </c>
    </row>
    <row r="265" spans="4:7" ht="12.75">
      <c r="D265" s="9"/>
      <c r="E265" s="8"/>
      <c r="G265" s="8"/>
    </row>
    <row r="266" spans="1:7" ht="12.75">
      <c r="A266" t="s">
        <v>35</v>
      </c>
      <c r="B266" s="4" t="s">
        <v>56</v>
      </c>
      <c r="C266" s="4">
        <v>120</v>
      </c>
      <c r="D266" s="9">
        <f>D11</f>
        <v>5.596328931</v>
      </c>
      <c r="E266" s="8">
        <f>D266*C266</f>
        <v>671.55947172</v>
      </c>
      <c r="F266" s="9">
        <f>F11</f>
        <v>2.157780755</v>
      </c>
      <c r="G266" s="8">
        <f>F266*C266</f>
        <v>258.93369060000003</v>
      </c>
    </row>
    <row r="267" spans="1:7" ht="12.75">
      <c r="A267" t="s">
        <v>36</v>
      </c>
      <c r="B267" s="4" t="s">
        <v>1</v>
      </c>
      <c r="C267" s="4">
        <v>0.09</v>
      </c>
      <c r="D267" s="9">
        <f>D12</f>
        <v>452.42326</v>
      </c>
      <c r="E267" s="8">
        <f>D267*C267</f>
        <v>40.7180934</v>
      </c>
      <c r="F267" s="9">
        <f>F12</f>
        <v>452.42326</v>
      </c>
      <c r="G267" s="8">
        <f>E267</f>
        <v>40.7180934</v>
      </c>
    </row>
    <row r="268" spans="1:7" ht="12.75">
      <c r="A268" t="s">
        <v>59</v>
      </c>
      <c r="B268" s="4" t="s">
        <v>2</v>
      </c>
      <c r="C268" s="4">
        <v>9</v>
      </c>
      <c r="D268" s="9">
        <f>D13</f>
        <v>2.05446354</v>
      </c>
      <c r="E268" s="8">
        <f>D268*C268</f>
        <v>18.49017186</v>
      </c>
      <c r="F268" s="9">
        <f>F13</f>
        <v>2.05446354</v>
      </c>
      <c r="G268" s="8">
        <f>E268</f>
        <v>18.49017186</v>
      </c>
    </row>
    <row r="269" spans="4:7" ht="12.75">
      <c r="D269" s="9"/>
      <c r="E269" s="8"/>
      <c r="G269" s="8"/>
    </row>
    <row r="270" spans="1:8" ht="12.75">
      <c r="A270" s="2" t="s">
        <v>37</v>
      </c>
      <c r="B270" s="3"/>
      <c r="C270" s="3"/>
      <c r="D270" s="13"/>
      <c r="E270" s="14">
        <f>SUM(E266:E269)</f>
        <v>730.7677369800001</v>
      </c>
      <c r="F270" s="15"/>
      <c r="G270" s="14">
        <f>SUM(G266:G269)</f>
        <v>318.14195586</v>
      </c>
      <c r="H270" s="2"/>
    </row>
    <row r="271" spans="4:7" ht="12.75">
      <c r="D271" s="9"/>
      <c r="E271" s="8"/>
      <c r="G271" s="8"/>
    </row>
    <row r="272" spans="1:7" ht="12.75">
      <c r="A272" t="s">
        <v>47</v>
      </c>
      <c r="B272" s="4" t="s">
        <v>58</v>
      </c>
      <c r="C272" s="4" t="s">
        <v>100</v>
      </c>
      <c r="D272" s="9"/>
      <c r="E272" s="8">
        <f>E270*'items de calculo'!C18</f>
        <v>15.346122476580002</v>
      </c>
      <c r="F272" s="9"/>
      <c r="G272" s="8">
        <f>G270*'items de calculo'!C18</f>
        <v>6.680981073059999</v>
      </c>
    </row>
    <row r="273" spans="4:7" ht="12.75">
      <c r="D273" s="9"/>
      <c r="E273" s="8"/>
      <c r="F273" s="9"/>
      <c r="G273" s="8"/>
    </row>
    <row r="274" spans="1:7" s="2" customFormat="1" ht="12.75">
      <c r="A274" s="2" t="s">
        <v>40</v>
      </c>
      <c r="B274" s="3"/>
      <c r="C274" s="3" t="s">
        <v>101</v>
      </c>
      <c r="D274" s="13"/>
      <c r="E274" s="14">
        <f>SUM(E270:E273)</f>
        <v>746.1138594565801</v>
      </c>
      <c r="F274" s="15"/>
      <c r="G274" s="14">
        <f>SUM(G270:G273)</f>
        <v>324.82293693306</v>
      </c>
    </row>
    <row r="275" spans="2:8" ht="12.75">
      <c r="B275" s="3"/>
      <c r="C275" s="3"/>
      <c r="D275" s="13"/>
      <c r="E275" s="14"/>
      <c r="F275" s="15"/>
      <c r="G275" s="14"/>
      <c r="H275" s="2"/>
    </row>
    <row r="276" spans="1:7" s="69" customFormat="1" ht="12.75">
      <c r="A276" s="69" t="s">
        <v>50</v>
      </c>
      <c r="B276" s="70" t="s">
        <v>58</v>
      </c>
      <c r="C276" s="70">
        <v>23</v>
      </c>
      <c r="D276" s="71"/>
      <c r="E276" s="11">
        <f>E274*'items de calculo'!C19</f>
        <v>171.60618767501344</v>
      </c>
      <c r="F276" s="12"/>
      <c r="G276" s="11">
        <f>G274*'items de calculo'!C19</f>
        <v>74.7092754946038</v>
      </c>
    </row>
    <row r="277" spans="1:7" ht="12.75">
      <c r="A277" s="2"/>
      <c r="B277" s="3"/>
      <c r="D277" s="9"/>
      <c r="E277" s="14"/>
      <c r="G277" s="14"/>
    </row>
    <row r="278" spans="1:7" s="2" customFormat="1" ht="12.75">
      <c r="A278" s="2" t="s">
        <v>41</v>
      </c>
      <c r="B278" s="3"/>
      <c r="C278" s="3" t="s">
        <v>102</v>
      </c>
      <c r="D278" s="13"/>
      <c r="E278" s="14">
        <f>SUM(E274:E277)</f>
        <v>917.7200471315936</v>
      </c>
      <c r="F278" s="15"/>
      <c r="G278" s="14">
        <f>SUM(G274:G277)</f>
        <v>399.5322124276638</v>
      </c>
    </row>
    <row r="279" spans="4:7" ht="12.75">
      <c r="D279" s="9"/>
      <c r="E279" s="11"/>
      <c r="F279" s="12"/>
      <c r="G279" s="11"/>
    </row>
    <row r="280" spans="1:7" ht="12.75">
      <c r="A280" t="s">
        <v>38</v>
      </c>
      <c r="B280" s="4" t="s">
        <v>103</v>
      </c>
      <c r="C280" s="4">
        <v>2.5</v>
      </c>
      <c r="D280" s="9">
        <f>D17</f>
        <v>39.373073</v>
      </c>
      <c r="E280" s="8">
        <f>D280*C280</f>
        <v>98.4326825</v>
      </c>
      <c r="F280" s="9">
        <f>F17</f>
        <v>39.373073</v>
      </c>
      <c r="G280" s="8">
        <f>F280*C280</f>
        <v>98.4326825</v>
      </c>
    </row>
    <row r="281" spans="1:7" s="69" customFormat="1" ht="12.75">
      <c r="A281" s="69" t="s">
        <v>84</v>
      </c>
      <c r="B281" s="70" t="s">
        <v>57</v>
      </c>
      <c r="C281" s="70">
        <v>1.3</v>
      </c>
      <c r="D281" s="9">
        <f>D18</f>
        <v>28.949649</v>
      </c>
      <c r="E281" s="8">
        <f>D281*C281</f>
        <v>37.6345437</v>
      </c>
      <c r="F281" s="9">
        <f>F18</f>
        <v>28.949649</v>
      </c>
      <c r="G281" s="8">
        <f>F281*C281</f>
        <v>37.6345437</v>
      </c>
    </row>
    <row r="282" spans="1:7" ht="12.75">
      <c r="A282" s="2"/>
      <c r="D282" s="9"/>
      <c r="E282" s="8"/>
      <c r="G282" s="8"/>
    </row>
    <row r="283" spans="1:7" s="2" customFormat="1" ht="12.75">
      <c r="A283" s="2" t="s">
        <v>44</v>
      </c>
      <c r="B283" s="3"/>
      <c r="C283" s="3"/>
      <c r="D283" s="13"/>
      <c r="E283" s="14">
        <f>SUM(E280:E282)</f>
        <v>136.0672262</v>
      </c>
      <c r="F283" s="15"/>
      <c r="G283" s="14">
        <f>SUM(G280:G282)</f>
        <v>136.0672262</v>
      </c>
    </row>
    <row r="284" spans="1:7" s="2" customFormat="1" ht="12.75">
      <c r="A284" s="2" t="s">
        <v>45</v>
      </c>
      <c r="B284" s="3"/>
      <c r="C284" s="3" t="s">
        <v>46</v>
      </c>
      <c r="D284" s="13"/>
      <c r="E284" s="14">
        <f>SUM(E283,E278)</f>
        <v>1053.7872733315935</v>
      </c>
      <c r="F284" s="15"/>
      <c r="G284" s="14">
        <f>SUM(,G283,G278)</f>
        <v>535.5994386276639</v>
      </c>
    </row>
    <row r="285" spans="4:7" ht="12.75">
      <c r="D285" s="9"/>
      <c r="E285" s="8"/>
      <c r="G285" s="8"/>
    </row>
    <row r="286" spans="1:7" ht="12.75">
      <c r="A286" t="s">
        <v>104</v>
      </c>
      <c r="B286" s="4" t="s">
        <v>58</v>
      </c>
      <c r="C286" s="4">
        <v>15</v>
      </c>
      <c r="D286" s="9"/>
      <c r="E286" s="8">
        <f>E284*'items de calculo'!C17</f>
        <v>158.068090999739</v>
      </c>
      <c r="G286" s="8">
        <f>G284*'items de calculo'!C17</f>
        <v>80.33991579414958</v>
      </c>
    </row>
    <row r="287" spans="1:7" s="69" customFormat="1" ht="12.75">
      <c r="A287" s="72" t="s">
        <v>47</v>
      </c>
      <c r="B287" s="70" t="s">
        <v>58</v>
      </c>
      <c r="C287" s="70" t="s">
        <v>100</v>
      </c>
      <c r="D287" s="71"/>
      <c r="E287" s="11">
        <f>E286*'items de calculo'!C18</f>
        <v>3.319429910994519</v>
      </c>
      <c r="F287" s="12"/>
      <c r="G287" s="11">
        <f>G286*'items de calculo'!C18</f>
        <v>1.6871382316771408</v>
      </c>
    </row>
    <row r="288" spans="4:7" ht="12.75">
      <c r="D288" s="9"/>
      <c r="E288" s="8"/>
      <c r="G288" s="8"/>
    </row>
    <row r="289" spans="1:7" s="2" customFormat="1" ht="12.75">
      <c r="A289" s="2" t="s">
        <v>48</v>
      </c>
      <c r="B289" s="3"/>
      <c r="C289" s="3"/>
      <c r="D289" s="13"/>
      <c r="E289" s="14">
        <f>SUM(E286:E287)</f>
        <v>161.38752091073354</v>
      </c>
      <c r="F289" s="15"/>
      <c r="G289" s="14">
        <f>SUM(G286:G287)</f>
        <v>82.02705402582671</v>
      </c>
    </row>
    <row r="290" spans="4:7" ht="12.75">
      <c r="D290" s="9"/>
      <c r="E290" s="8"/>
      <c r="G290" s="8"/>
    </row>
    <row r="291" spans="1:7" ht="12.75">
      <c r="A291" t="s">
        <v>50</v>
      </c>
      <c r="B291" s="4" t="s">
        <v>58</v>
      </c>
      <c r="C291" s="4">
        <v>23</v>
      </c>
      <c r="D291" s="9"/>
      <c r="E291" s="8">
        <f>E289*'items de calculo'!C19</f>
        <v>37.11912980946872</v>
      </c>
      <c r="G291" s="8">
        <f>G289*'items de calculo'!C19</f>
        <v>18.866222425940144</v>
      </c>
    </row>
    <row r="292" spans="1:8" ht="12.75">
      <c r="A292" s="2"/>
      <c r="B292" s="3"/>
      <c r="C292" s="3"/>
      <c r="D292" s="13"/>
      <c r="E292" s="14"/>
      <c r="F292" s="15"/>
      <c r="G292" s="14"/>
      <c r="H292" s="2"/>
    </row>
    <row r="293" spans="1:7" s="2" customFormat="1" ht="12.75">
      <c r="A293" s="2" t="s">
        <v>52</v>
      </c>
      <c r="B293" s="3"/>
      <c r="C293" s="3" t="s">
        <v>105</v>
      </c>
      <c r="D293" s="13"/>
      <c r="E293" s="14">
        <f>SUM(E289,E291)</f>
        <v>198.50665072020226</v>
      </c>
      <c r="F293" s="15"/>
      <c r="G293" s="14">
        <f>SUM(G289,G291)</f>
        <v>100.89327645176687</v>
      </c>
    </row>
    <row r="294" spans="4:7" ht="12.75">
      <c r="D294" s="9"/>
      <c r="E294" s="8"/>
      <c r="G294" s="8"/>
    </row>
    <row r="295" spans="1:7" ht="12.75">
      <c r="A295" t="s">
        <v>106</v>
      </c>
      <c r="B295" s="4" t="s">
        <v>58</v>
      </c>
      <c r="C295" s="4">
        <v>56</v>
      </c>
      <c r="D295" s="9"/>
      <c r="E295" s="8">
        <f>E283*'items de calculo'!E20</f>
        <v>76.197646672</v>
      </c>
      <c r="G295" s="8">
        <f>G283*'items de calculo'!E20</f>
        <v>76.197646672</v>
      </c>
    </row>
    <row r="296" spans="4:7" ht="12.75">
      <c r="D296" s="9"/>
      <c r="E296" s="8"/>
      <c r="G296" s="8"/>
    </row>
    <row r="297" spans="1:7" s="2" customFormat="1" ht="12.75">
      <c r="A297" s="2" t="s">
        <v>107</v>
      </c>
      <c r="B297" s="3"/>
      <c r="C297" s="3" t="s">
        <v>108</v>
      </c>
      <c r="D297" s="13"/>
      <c r="E297" s="14">
        <f>SUM(E284,E293,E295)</f>
        <v>1328.4915707237958</v>
      </c>
      <c r="F297" s="15"/>
      <c r="G297" s="14">
        <f>SUM(G284,G293,G295)</f>
        <v>712.6903617514307</v>
      </c>
    </row>
    <row r="298" spans="4:7" ht="12.75">
      <c r="D298" s="9"/>
      <c r="E298" s="8"/>
      <c r="G298" s="8"/>
    </row>
    <row r="299" spans="1:7" ht="12.75">
      <c r="A299" t="s">
        <v>53</v>
      </c>
      <c r="B299" s="4" t="s">
        <v>58</v>
      </c>
      <c r="C299" s="4">
        <v>5</v>
      </c>
      <c r="D299" s="9"/>
      <c r="E299" s="8">
        <f>E297*'items de calculo'!C21</f>
        <v>66.4245785361898</v>
      </c>
      <c r="G299" s="8">
        <f>G297*'items de calculo'!C21</f>
        <v>35.634518087571536</v>
      </c>
    </row>
    <row r="300" spans="1:7" ht="12.75">
      <c r="A300" t="s">
        <v>78</v>
      </c>
      <c r="B300" s="4" t="s">
        <v>58</v>
      </c>
      <c r="C300" s="4">
        <v>23</v>
      </c>
      <c r="D300" s="9"/>
      <c r="E300" s="8">
        <f>E299*'items de calculo'!C19</f>
        <v>15.277653063323655</v>
      </c>
      <c r="G300" s="8">
        <f>G299*'items de calculo'!C19</f>
        <v>8.195939160141453</v>
      </c>
    </row>
    <row r="301" spans="4:7" ht="12.75">
      <c r="D301" s="9"/>
      <c r="E301" s="8"/>
      <c r="G301" s="8"/>
    </row>
    <row r="302" spans="1:7" ht="15.75">
      <c r="A302" s="17" t="s">
        <v>55</v>
      </c>
      <c r="B302" s="18"/>
      <c r="C302" s="18"/>
      <c r="D302" s="19"/>
      <c r="E302" s="20">
        <f>SUM(E297:E300)</f>
        <v>1410.1938023233092</v>
      </c>
      <c r="F302" s="21"/>
      <c r="G302" s="20">
        <f>SUM(G297:G300)</f>
        <v>756.5208189991438</v>
      </c>
    </row>
    <row r="303" spans="4:7" ht="12.75">
      <c r="D303" s="9"/>
      <c r="E303" s="8"/>
      <c r="G303" s="8"/>
    </row>
    <row r="304" spans="1:3" ht="15.75">
      <c r="A304" s="25" t="s">
        <v>63</v>
      </c>
      <c r="B304" s="26"/>
      <c r="C304" s="26" t="s">
        <v>61</v>
      </c>
    </row>
    <row r="307" spans="1:7" ht="15.75">
      <c r="A307" s="2" t="s">
        <v>125</v>
      </c>
      <c r="B307" s="3" t="s">
        <v>29</v>
      </c>
      <c r="C307" s="3" t="s">
        <v>30</v>
      </c>
      <c r="D307" s="22" t="s">
        <v>31</v>
      </c>
      <c r="E307" s="23"/>
      <c r="F307" s="24" t="s">
        <v>32</v>
      </c>
      <c r="G307" s="16"/>
    </row>
    <row r="308" spans="4:7" ht="12.75">
      <c r="D308" s="9" t="s">
        <v>33</v>
      </c>
      <c r="E308" s="8" t="s">
        <v>34</v>
      </c>
      <c r="F308" s="9" t="s">
        <v>33</v>
      </c>
      <c r="G308" s="8" t="s">
        <v>34</v>
      </c>
    </row>
    <row r="309" spans="4:7" ht="12.75">
      <c r="D309" s="9"/>
      <c r="E309" s="8"/>
      <c r="G309" s="8"/>
    </row>
    <row r="310" spans="1:7" ht="12.75">
      <c r="A310" t="s">
        <v>35</v>
      </c>
      <c r="B310" s="4" t="s">
        <v>56</v>
      </c>
      <c r="C310" s="4">
        <v>60</v>
      </c>
      <c r="D310" s="9">
        <f>D11</f>
        <v>5.596328931</v>
      </c>
      <c r="E310" s="8">
        <f>D310*C310</f>
        <v>335.77973586</v>
      </c>
      <c r="F310" s="9">
        <f>F11</f>
        <v>2.157780755</v>
      </c>
      <c r="G310" s="8">
        <f>F310*C310</f>
        <v>129.46684530000002</v>
      </c>
    </row>
    <row r="311" spans="1:7" ht="12.75">
      <c r="A311" t="s">
        <v>36</v>
      </c>
      <c r="B311" s="4" t="s">
        <v>1</v>
      </c>
      <c r="C311" s="4">
        <v>0.045</v>
      </c>
      <c r="D311" s="9">
        <f>D12</f>
        <v>452.42326</v>
      </c>
      <c r="E311" s="8">
        <f>D311*C311</f>
        <v>20.3590467</v>
      </c>
      <c r="F311" s="9">
        <f>F12</f>
        <v>452.42326</v>
      </c>
      <c r="G311" s="8">
        <f>E311</f>
        <v>20.3590467</v>
      </c>
    </row>
    <row r="312" spans="1:7" ht="12.75">
      <c r="A312" t="s">
        <v>59</v>
      </c>
      <c r="B312" s="4" t="s">
        <v>2</v>
      </c>
      <c r="C312" s="4">
        <v>5</v>
      </c>
      <c r="D312" s="9">
        <f>D13</f>
        <v>2.05446354</v>
      </c>
      <c r="E312" s="8">
        <f>D312*C312</f>
        <v>10.2723177</v>
      </c>
      <c r="F312" s="9">
        <f>F13</f>
        <v>2.05446354</v>
      </c>
      <c r="G312" s="8">
        <f>E312</f>
        <v>10.2723177</v>
      </c>
    </row>
    <row r="313" spans="4:7" ht="12.75">
      <c r="D313" s="9"/>
      <c r="E313" s="8"/>
      <c r="G313" s="8"/>
    </row>
    <row r="314" spans="1:7" ht="12.75">
      <c r="A314" s="2" t="s">
        <v>37</v>
      </c>
      <c r="B314" s="3"/>
      <c r="C314" s="3"/>
      <c r="D314" s="13"/>
      <c r="E314" s="14">
        <f>SUM(E310:E313)</f>
        <v>366.41110026</v>
      </c>
      <c r="F314" s="15"/>
      <c r="G314" s="14">
        <f>SUM(G310:G313)</f>
        <v>160.0982097</v>
      </c>
    </row>
    <row r="315" spans="4:7" ht="12.75">
      <c r="D315" s="9"/>
      <c r="E315" s="8"/>
      <c r="G315" s="8"/>
    </row>
    <row r="316" spans="1:7" ht="12.75">
      <c r="A316" t="s">
        <v>47</v>
      </c>
      <c r="B316" s="4" t="s">
        <v>58</v>
      </c>
      <c r="C316" s="4" t="s">
        <v>100</v>
      </c>
      <c r="D316" s="9"/>
      <c r="E316" s="8">
        <f>E314*'items de calculo'!C18</f>
        <v>7.6946331054599995</v>
      </c>
      <c r="F316" s="9"/>
      <c r="G316" s="8">
        <f>G314*'items de calculo'!C18</f>
        <v>3.3620624037</v>
      </c>
    </row>
    <row r="317" spans="4:7" ht="12.75">
      <c r="D317" s="9"/>
      <c r="E317" s="8"/>
      <c r="F317" s="9"/>
      <c r="G317" s="8"/>
    </row>
    <row r="318" spans="1:7" ht="12.75">
      <c r="A318" s="2" t="s">
        <v>40</v>
      </c>
      <c r="B318" s="3"/>
      <c r="C318" s="3" t="s">
        <v>101</v>
      </c>
      <c r="D318" s="13"/>
      <c r="E318" s="14">
        <f>SUM(E314:E317)</f>
        <v>374.10573336546</v>
      </c>
      <c r="F318" s="15"/>
      <c r="G318" s="14">
        <f>SUM(G314:G317)</f>
        <v>163.46027210370002</v>
      </c>
    </row>
    <row r="319" spans="2:7" ht="12.75">
      <c r="B319" s="3"/>
      <c r="C319" s="3"/>
      <c r="D319" s="13"/>
      <c r="E319" s="14"/>
      <c r="F319" s="15"/>
      <c r="G319" s="14"/>
    </row>
    <row r="320" spans="1:7" ht="12.75">
      <c r="A320" s="69" t="s">
        <v>50</v>
      </c>
      <c r="B320" s="70" t="s">
        <v>58</v>
      </c>
      <c r="C320" s="70">
        <v>23</v>
      </c>
      <c r="D320" s="71"/>
      <c r="E320" s="11">
        <f>E318*'items de calculo'!C19</f>
        <v>86.04431867405582</v>
      </c>
      <c r="F320" s="12"/>
      <c r="G320" s="11">
        <f>G318*'items de calculo'!C19</f>
        <v>37.59586258385101</v>
      </c>
    </row>
    <row r="321" spans="1:7" ht="12.75">
      <c r="A321" s="2"/>
      <c r="B321" s="3"/>
      <c r="D321" s="9"/>
      <c r="E321" s="14"/>
      <c r="G321" s="14"/>
    </row>
    <row r="322" spans="1:7" ht="12.75">
      <c r="A322" s="2" t="s">
        <v>41</v>
      </c>
      <c r="B322" s="3"/>
      <c r="C322" s="3" t="s">
        <v>102</v>
      </c>
      <c r="D322" s="13"/>
      <c r="E322" s="14">
        <f>SUM(E318:E321)</f>
        <v>460.15005203951586</v>
      </c>
      <c r="F322" s="15"/>
      <c r="G322" s="14">
        <f>SUM(G318:G321)</f>
        <v>201.05613468755104</v>
      </c>
    </row>
    <row r="323" spans="4:7" ht="12.75">
      <c r="D323" s="9"/>
      <c r="E323" s="11"/>
      <c r="F323" s="12"/>
      <c r="G323" s="11"/>
    </row>
    <row r="324" spans="1:7" ht="12.75">
      <c r="A324" t="s">
        <v>38</v>
      </c>
      <c r="B324" s="4" t="s">
        <v>103</v>
      </c>
      <c r="C324" s="4">
        <v>1.2</v>
      </c>
      <c r="D324" s="9">
        <f>D17</f>
        <v>39.373073</v>
      </c>
      <c r="E324" s="8">
        <f>D324*C324</f>
        <v>47.2476876</v>
      </c>
      <c r="F324" s="9">
        <f>F17</f>
        <v>39.373073</v>
      </c>
      <c r="G324" s="8">
        <f>F324*C324</f>
        <v>47.2476876</v>
      </c>
    </row>
    <row r="325" spans="1:7" ht="12.75">
      <c r="A325" s="69" t="s">
        <v>84</v>
      </c>
      <c r="B325" s="70" t="s">
        <v>57</v>
      </c>
      <c r="C325" s="70">
        <v>0.8</v>
      </c>
      <c r="D325" s="9">
        <f>D18</f>
        <v>28.949649</v>
      </c>
      <c r="E325" s="8">
        <f>D325*C325</f>
        <v>23.1597192</v>
      </c>
      <c r="F325" s="9">
        <f>F18</f>
        <v>28.949649</v>
      </c>
      <c r="G325" s="8">
        <f>F325*C325</f>
        <v>23.1597192</v>
      </c>
    </row>
    <row r="326" spans="1:7" ht="12.75">
      <c r="A326" s="2"/>
      <c r="D326" s="9"/>
      <c r="E326" s="8"/>
      <c r="G326" s="8"/>
    </row>
    <row r="327" spans="1:7" ht="12.75">
      <c r="A327" s="2" t="s">
        <v>44</v>
      </c>
      <c r="B327" s="3"/>
      <c r="C327" s="3"/>
      <c r="D327" s="13"/>
      <c r="E327" s="14">
        <f>SUM(E324:E326)</f>
        <v>70.4074068</v>
      </c>
      <c r="F327" s="15"/>
      <c r="G327" s="14">
        <f>SUM(G324:G326)</f>
        <v>70.4074068</v>
      </c>
    </row>
    <row r="328" spans="1:7" ht="12.75">
      <c r="A328" s="2" t="s">
        <v>45</v>
      </c>
      <c r="B328" s="3"/>
      <c r="C328" s="3" t="s">
        <v>46</v>
      </c>
      <c r="D328" s="13"/>
      <c r="E328" s="14">
        <f>SUM(,E327,E322)</f>
        <v>530.5574588395159</v>
      </c>
      <c r="F328" s="15"/>
      <c r="G328" s="14">
        <f>SUM(,G327,G322)</f>
        <v>271.463541487551</v>
      </c>
    </row>
    <row r="329" spans="4:7" ht="12.75">
      <c r="D329" s="9"/>
      <c r="E329" s="8"/>
      <c r="G329" s="8"/>
    </row>
    <row r="330" spans="1:7" ht="12.75">
      <c r="A330" t="s">
        <v>104</v>
      </c>
      <c r="B330" s="4" t="s">
        <v>58</v>
      </c>
      <c r="C330" s="4">
        <v>15</v>
      </c>
      <c r="D330" s="9"/>
      <c r="E330" s="8">
        <f>E328*'items de calculo'!C17</f>
        <v>79.58361882592739</v>
      </c>
      <c r="G330" s="8">
        <f>G328*'items de calculo'!C17</f>
        <v>40.719531223132655</v>
      </c>
    </row>
    <row r="331" spans="1:7" ht="12.75">
      <c r="A331" s="72" t="s">
        <v>47</v>
      </c>
      <c r="B331" s="70" t="s">
        <v>58</v>
      </c>
      <c r="C331" s="70" t="s">
        <v>100</v>
      </c>
      <c r="D331" s="71"/>
      <c r="E331" s="11">
        <f>E330*'items de calculo'!C18</f>
        <v>1.671255995344475</v>
      </c>
      <c r="F331" s="12"/>
      <c r="G331" s="11">
        <f>G330*'items de calculo'!C18</f>
        <v>0.8551101556857856</v>
      </c>
    </row>
    <row r="332" spans="4:7" ht="12.75">
      <c r="D332" s="9"/>
      <c r="E332" s="8"/>
      <c r="G332" s="8"/>
    </row>
    <row r="333" spans="1:7" ht="12.75">
      <c r="A333" s="2" t="s">
        <v>48</v>
      </c>
      <c r="B333" s="3"/>
      <c r="C333" s="3"/>
      <c r="D333" s="13"/>
      <c r="E333" s="14">
        <f>SUM(E330:E331)</f>
        <v>81.25487482127187</v>
      </c>
      <c r="F333" s="15"/>
      <c r="G333" s="14">
        <f>SUM(G330:G331)</f>
        <v>41.57464137881844</v>
      </c>
    </row>
    <row r="334" spans="4:7" ht="12.75">
      <c r="D334" s="9"/>
      <c r="E334" s="8"/>
      <c r="G334" s="8"/>
    </row>
    <row r="335" spans="1:7" ht="12.75">
      <c r="A335" t="s">
        <v>50</v>
      </c>
      <c r="B335" s="4" t="s">
        <v>58</v>
      </c>
      <c r="C335" s="4">
        <v>23</v>
      </c>
      <c r="D335" s="9"/>
      <c r="E335" s="8">
        <f>E333*'items de calculo'!C19</f>
        <v>18.68862120889253</v>
      </c>
      <c r="G335" s="8">
        <f>G333*'items de calculo'!C19</f>
        <v>9.562167517128241</v>
      </c>
    </row>
    <row r="336" spans="1:7" ht="12.75">
      <c r="A336" s="2"/>
      <c r="B336" s="3"/>
      <c r="C336" s="3"/>
      <c r="D336" s="13"/>
      <c r="E336" s="14"/>
      <c r="F336" s="15"/>
      <c r="G336" s="14"/>
    </row>
    <row r="337" spans="1:7" ht="12.75">
      <c r="A337" s="2" t="s">
        <v>52</v>
      </c>
      <c r="B337" s="3"/>
      <c r="C337" s="3" t="s">
        <v>105</v>
      </c>
      <c r="D337" s="13"/>
      <c r="E337" s="14">
        <f>SUM(E333,E335)</f>
        <v>99.9434960301644</v>
      </c>
      <c r="F337" s="15"/>
      <c r="G337" s="14">
        <f>SUM(G333,G335)</f>
        <v>51.136808895946686</v>
      </c>
    </row>
    <row r="338" spans="4:7" ht="12.75">
      <c r="D338" s="9"/>
      <c r="E338" s="8"/>
      <c r="G338" s="8"/>
    </row>
    <row r="339" spans="1:7" ht="12.75">
      <c r="A339" t="s">
        <v>106</v>
      </c>
      <c r="B339" s="4" t="s">
        <v>58</v>
      </c>
      <c r="C339" s="4">
        <v>56</v>
      </c>
      <c r="D339" s="9"/>
      <c r="E339" s="8">
        <f>E327*'items de calculo'!E20</f>
        <v>39.428147808000006</v>
      </c>
      <c r="G339" s="8">
        <f>G327*'items de calculo'!E20</f>
        <v>39.428147808000006</v>
      </c>
    </row>
    <row r="340" spans="4:7" ht="12.75">
      <c r="D340" s="9"/>
      <c r="E340" s="8"/>
      <c r="G340" s="8"/>
    </row>
    <row r="341" spans="1:7" ht="12.75">
      <c r="A341" s="2" t="s">
        <v>107</v>
      </c>
      <c r="B341" s="3"/>
      <c r="C341" s="3" t="s">
        <v>108</v>
      </c>
      <c r="D341" s="13"/>
      <c r="E341" s="14">
        <f>SUM(E328,E337,E339)</f>
        <v>669.9291026776802</v>
      </c>
      <c r="F341" s="15"/>
      <c r="G341" s="14">
        <f>SUM(G328,G337,G339)</f>
        <v>362.0284981914977</v>
      </c>
    </row>
    <row r="342" spans="4:7" ht="12.75">
      <c r="D342" s="9"/>
      <c r="E342" s="8"/>
      <c r="G342" s="8"/>
    </row>
    <row r="343" spans="1:7" ht="12.75">
      <c r="A343" t="s">
        <v>53</v>
      </c>
      <c r="B343" s="4" t="s">
        <v>58</v>
      </c>
      <c r="C343" s="4">
        <v>5</v>
      </c>
      <c r="D343" s="9"/>
      <c r="E343" s="8">
        <f>E341*'items de calculo'!C21</f>
        <v>33.49645513388401</v>
      </c>
      <c r="G343" s="8">
        <f>G341*'items de calculo'!C21</f>
        <v>18.101424909574884</v>
      </c>
    </row>
    <row r="344" spans="1:7" ht="12.75">
      <c r="A344" t="s">
        <v>78</v>
      </c>
      <c r="B344" s="4" t="s">
        <v>58</v>
      </c>
      <c r="C344" s="4">
        <v>23</v>
      </c>
      <c r="D344" s="9"/>
      <c r="E344" s="8">
        <f>E343*'items de calculo'!C19</f>
        <v>7.704184680793323</v>
      </c>
      <c r="G344" s="8">
        <f>G343*'items de calculo'!C19</f>
        <v>4.163327729202224</v>
      </c>
    </row>
    <row r="345" spans="4:7" ht="12.75">
      <c r="D345" s="9"/>
      <c r="E345" s="8"/>
      <c r="G345" s="8"/>
    </row>
    <row r="346" spans="1:7" ht="15.75">
      <c r="A346" s="17" t="s">
        <v>55</v>
      </c>
      <c r="B346" s="18"/>
      <c r="C346" s="18"/>
      <c r="D346" s="19"/>
      <c r="E346" s="20">
        <f>SUM(E341:E344)</f>
        <v>711.1297424923575</v>
      </c>
      <c r="F346" s="21"/>
      <c r="G346" s="20">
        <f>SUM(G341:G344)</f>
        <v>384.2932508302748</v>
      </c>
    </row>
    <row r="347" spans="4:7" ht="12.75">
      <c r="D347" s="9"/>
      <c r="E347" s="8"/>
      <c r="G347" s="8"/>
    </row>
    <row r="349" spans="1:3" ht="15.75">
      <c r="A349" s="25" t="s">
        <v>64</v>
      </c>
      <c r="B349" s="26"/>
      <c r="C349" s="26" t="s">
        <v>109</v>
      </c>
    </row>
    <row r="352" spans="1:7" ht="15.75">
      <c r="A352" s="2" t="s">
        <v>125</v>
      </c>
      <c r="B352" s="3" t="s">
        <v>29</v>
      </c>
      <c r="C352" s="3" t="s">
        <v>30</v>
      </c>
      <c r="D352" s="22" t="s">
        <v>31</v>
      </c>
      <c r="E352" s="23"/>
      <c r="F352" s="24" t="s">
        <v>32</v>
      </c>
      <c r="G352" s="16"/>
    </row>
    <row r="353" spans="4:7" ht="12.75">
      <c r="D353" s="9" t="s">
        <v>33</v>
      </c>
      <c r="E353" s="8" t="s">
        <v>34</v>
      </c>
      <c r="F353" s="9" t="s">
        <v>33</v>
      </c>
      <c r="G353" s="8" t="s">
        <v>34</v>
      </c>
    </row>
    <row r="354" spans="4:7" ht="12.75">
      <c r="D354" s="9"/>
      <c r="E354" s="8"/>
      <c r="G354" s="8"/>
    </row>
    <row r="355" spans="1:7" ht="12.75">
      <c r="A355" t="s">
        <v>35</v>
      </c>
      <c r="B355" s="4" t="s">
        <v>56</v>
      </c>
      <c r="C355" s="4">
        <v>60</v>
      </c>
      <c r="D355" s="9">
        <f>D11</f>
        <v>5.596328931</v>
      </c>
      <c r="E355" s="8">
        <f>D355*C355</f>
        <v>335.77973586</v>
      </c>
      <c r="F355" s="9">
        <f>F11</f>
        <v>2.157780755</v>
      </c>
      <c r="G355" s="8">
        <f>F355*C355</f>
        <v>129.46684530000002</v>
      </c>
    </row>
    <row r="356" spans="1:7" ht="12.75">
      <c r="A356" t="s">
        <v>36</v>
      </c>
      <c r="B356" s="4" t="s">
        <v>1</v>
      </c>
      <c r="C356" s="4">
        <v>0.0458</v>
      </c>
      <c r="D356" s="9">
        <f>D12</f>
        <v>452.42326</v>
      </c>
      <c r="E356" s="8">
        <f>D356*C356</f>
        <v>20.720985308000003</v>
      </c>
      <c r="F356" s="9">
        <f>F12</f>
        <v>452.42326</v>
      </c>
      <c r="G356" s="8">
        <f>E356</f>
        <v>20.720985308000003</v>
      </c>
    </row>
    <row r="357" spans="1:7" ht="12.75">
      <c r="A357" t="s">
        <v>59</v>
      </c>
      <c r="B357" s="4" t="s">
        <v>2</v>
      </c>
      <c r="C357" s="4">
        <v>5</v>
      </c>
      <c r="D357" s="9">
        <f>D13</f>
        <v>2.05446354</v>
      </c>
      <c r="E357" s="8">
        <f>D357*C357</f>
        <v>10.2723177</v>
      </c>
      <c r="F357" s="9">
        <f>F13</f>
        <v>2.05446354</v>
      </c>
      <c r="G357" s="8">
        <f>E357</f>
        <v>10.2723177</v>
      </c>
    </row>
    <row r="358" spans="4:7" ht="12.75">
      <c r="D358" s="9"/>
      <c r="E358" s="8"/>
      <c r="G358" s="8"/>
    </row>
    <row r="359" spans="1:7" ht="12.75">
      <c r="A359" s="2" t="s">
        <v>37</v>
      </c>
      <c r="B359" s="3"/>
      <c r="C359" s="3"/>
      <c r="D359" s="13"/>
      <c r="E359" s="14">
        <f>SUM(E355:E357)</f>
        <v>366.773038868</v>
      </c>
      <c r="F359" s="15"/>
      <c r="G359" s="14">
        <f>SUM(G355:G358)</f>
        <v>160.46014830800002</v>
      </c>
    </row>
    <row r="360" spans="4:7" ht="12.75">
      <c r="D360" s="9"/>
      <c r="E360" s="8"/>
      <c r="G360" s="8"/>
    </row>
    <row r="361" spans="1:7" ht="12.75">
      <c r="A361" t="s">
        <v>47</v>
      </c>
      <c r="B361" s="4" t="s">
        <v>58</v>
      </c>
      <c r="C361" s="4" t="s">
        <v>100</v>
      </c>
      <c r="D361" s="9"/>
      <c r="E361" s="8">
        <f>E359*'items de calculo'!C18</f>
        <v>7.7022338162279995</v>
      </c>
      <c r="F361" s="9"/>
      <c r="G361" s="8">
        <f>G359*'items de calculo'!C18</f>
        <v>3.369663114468</v>
      </c>
    </row>
    <row r="362" spans="4:7" ht="12.75">
      <c r="D362" s="9"/>
      <c r="E362" s="8"/>
      <c r="F362" s="9"/>
      <c r="G362" s="8"/>
    </row>
    <row r="363" spans="1:7" ht="12.75">
      <c r="A363" s="2" t="s">
        <v>40</v>
      </c>
      <c r="B363" s="3"/>
      <c r="C363" s="3" t="s">
        <v>101</v>
      </c>
      <c r="D363" s="13"/>
      <c r="E363" s="14">
        <f>SUM(E359:E362)</f>
        <v>374.475272684228</v>
      </c>
      <c r="F363" s="15"/>
      <c r="G363" s="14">
        <f>SUM(G359:G362)</f>
        <v>163.82981142246803</v>
      </c>
    </row>
    <row r="364" spans="2:7" ht="12.75">
      <c r="B364" s="3"/>
      <c r="C364" s="3"/>
      <c r="D364" s="13"/>
      <c r="E364" s="14"/>
      <c r="F364" s="15"/>
      <c r="G364" s="14"/>
    </row>
    <row r="365" spans="1:7" ht="12.75">
      <c r="A365" s="69" t="s">
        <v>50</v>
      </c>
      <c r="B365" s="70" t="s">
        <v>58</v>
      </c>
      <c r="C365" s="70">
        <v>23</v>
      </c>
      <c r="D365" s="71"/>
      <c r="E365" s="11">
        <f>E363*'items de calculo'!C19</f>
        <v>86.12931271737244</v>
      </c>
      <c r="F365" s="12"/>
      <c r="G365" s="11">
        <f>G363*'items de calculo'!C19</f>
        <v>37.68085662716765</v>
      </c>
    </row>
    <row r="366" spans="1:7" ht="12.75">
      <c r="A366" s="2"/>
      <c r="B366" s="3"/>
      <c r="D366" s="9"/>
      <c r="E366" s="14"/>
      <c r="G366" s="14"/>
    </row>
    <row r="367" spans="1:7" ht="12.75">
      <c r="A367" s="2" t="s">
        <v>41</v>
      </c>
      <c r="B367" s="3"/>
      <c r="C367" s="3" t="s">
        <v>102</v>
      </c>
      <c r="D367" s="13"/>
      <c r="E367" s="14">
        <f>SUM(E363:E366)</f>
        <v>460.60458540160045</v>
      </c>
      <c r="F367" s="15"/>
      <c r="G367" s="14">
        <f>SUM(G363:G366)</f>
        <v>201.51066804963568</v>
      </c>
    </row>
    <row r="368" spans="4:7" ht="12.75">
      <c r="D368" s="9"/>
      <c r="E368" s="11"/>
      <c r="F368" s="12"/>
      <c r="G368" s="11"/>
    </row>
    <row r="369" spans="1:7" ht="12.75">
      <c r="A369" t="s">
        <v>38</v>
      </c>
      <c r="B369" s="4" t="s">
        <v>103</v>
      </c>
      <c r="C369" s="4">
        <v>2</v>
      </c>
      <c r="D369" s="9">
        <f>D17</f>
        <v>39.373073</v>
      </c>
      <c r="E369" s="8">
        <f>D369*C369</f>
        <v>78.746146</v>
      </c>
      <c r="F369" s="9">
        <f>F17</f>
        <v>39.373073</v>
      </c>
      <c r="G369" s="8">
        <f>F369*C369</f>
        <v>78.746146</v>
      </c>
    </row>
    <row r="370" spans="1:7" ht="12.75">
      <c r="A370" s="69" t="s">
        <v>84</v>
      </c>
      <c r="B370" s="70" t="s">
        <v>57</v>
      </c>
      <c r="C370" s="70">
        <v>1</v>
      </c>
      <c r="D370" s="9">
        <f>D18</f>
        <v>28.949649</v>
      </c>
      <c r="E370" s="8">
        <f>D370*C370</f>
        <v>28.949649</v>
      </c>
      <c r="F370" s="9">
        <f>F18</f>
        <v>28.949649</v>
      </c>
      <c r="G370" s="8">
        <f>F370*C370</f>
        <v>28.949649</v>
      </c>
    </row>
    <row r="371" spans="1:7" ht="12.75">
      <c r="A371" s="2"/>
      <c r="D371" s="9"/>
      <c r="E371" s="8"/>
      <c r="G371" s="8"/>
    </row>
    <row r="372" spans="1:7" ht="12.75">
      <c r="A372" s="2" t="s">
        <v>44</v>
      </c>
      <c r="B372" s="3"/>
      <c r="C372" s="3"/>
      <c r="D372" s="13"/>
      <c r="E372" s="14">
        <f>SUM(E369:E371)</f>
        <v>107.695795</v>
      </c>
      <c r="F372" s="15"/>
      <c r="G372" s="14">
        <f>SUM(G369:G371)</f>
        <v>107.695795</v>
      </c>
    </row>
    <row r="373" spans="1:7" ht="12.75">
      <c r="A373" s="2" t="s">
        <v>45</v>
      </c>
      <c r="B373" s="3"/>
      <c r="C373" s="3" t="s">
        <v>46</v>
      </c>
      <c r="D373" s="13"/>
      <c r="E373" s="14">
        <f>SUM(,E372,E367)</f>
        <v>568.3003804016005</v>
      </c>
      <c r="F373" s="15"/>
      <c r="G373" s="14">
        <f>SUM(,G372,G367)</f>
        <v>309.20646304963566</v>
      </c>
    </row>
    <row r="374" spans="4:7" ht="12.75">
      <c r="D374" s="9"/>
      <c r="E374" s="8"/>
      <c r="G374" s="8"/>
    </row>
    <row r="375" spans="1:7" ht="12.75">
      <c r="A375" t="s">
        <v>104</v>
      </c>
      <c r="B375" s="4" t="s">
        <v>58</v>
      </c>
      <c r="C375" s="4">
        <v>15</v>
      </c>
      <c r="D375" s="9"/>
      <c r="E375" s="8">
        <f>E373*'items de calculo'!C17</f>
        <v>85.24505706024007</v>
      </c>
      <c r="G375" s="8">
        <f>G373*'items de calculo'!C17</f>
        <v>46.380969457445346</v>
      </c>
    </row>
    <row r="376" spans="1:7" ht="12.75">
      <c r="A376" s="72" t="s">
        <v>47</v>
      </c>
      <c r="B376" s="70" t="s">
        <v>58</v>
      </c>
      <c r="C376" s="70" t="s">
        <v>100</v>
      </c>
      <c r="D376" s="71"/>
      <c r="E376" s="11">
        <f>E375*'items de calculo'!C18</f>
        <v>1.7901461982650413</v>
      </c>
      <c r="F376" s="12"/>
      <c r="G376" s="11">
        <f>G375*'items de calculo'!C18</f>
        <v>0.9740003586063521</v>
      </c>
    </row>
    <row r="377" spans="4:7" ht="12.75">
      <c r="D377" s="9"/>
      <c r="E377" s="8"/>
      <c r="G377" s="8"/>
    </row>
    <row r="378" spans="1:7" ht="12.75">
      <c r="A378" s="2" t="s">
        <v>48</v>
      </c>
      <c r="B378" s="3"/>
      <c r="C378" s="3"/>
      <c r="D378" s="13"/>
      <c r="E378" s="14">
        <f>SUM(E375:E376)</f>
        <v>87.0352032585051</v>
      </c>
      <c r="F378" s="15"/>
      <c r="G378" s="14">
        <f>SUM(G375:G376)</f>
        <v>47.3549698160517</v>
      </c>
    </row>
    <row r="379" spans="4:7" ht="12.75">
      <c r="D379" s="9"/>
      <c r="E379" s="8"/>
      <c r="G379" s="8"/>
    </row>
    <row r="380" spans="1:7" ht="12.75">
      <c r="A380" t="s">
        <v>50</v>
      </c>
      <c r="B380" s="4" t="s">
        <v>58</v>
      </c>
      <c r="C380" s="4">
        <v>23</v>
      </c>
      <c r="D380" s="9"/>
      <c r="E380" s="8">
        <f>E378*'items de calculo'!C19</f>
        <v>20.018096749456177</v>
      </c>
      <c r="G380" s="8">
        <f>G378*'items de calculo'!C19</f>
        <v>10.89164305769189</v>
      </c>
    </row>
    <row r="381" spans="1:7" ht="12.75">
      <c r="A381" s="2"/>
      <c r="B381" s="3"/>
      <c r="C381" s="3"/>
      <c r="D381" s="13"/>
      <c r="E381" s="14"/>
      <c r="F381" s="15"/>
      <c r="G381" s="14"/>
    </row>
    <row r="382" spans="1:7" ht="12.75">
      <c r="A382" s="2" t="s">
        <v>52</v>
      </c>
      <c r="B382" s="3"/>
      <c r="C382" s="3" t="s">
        <v>105</v>
      </c>
      <c r="D382" s="13"/>
      <c r="E382" s="14">
        <f>SUM(E378,E380)</f>
        <v>107.05330000796128</v>
      </c>
      <c r="F382" s="15"/>
      <c r="G382" s="14">
        <f>SUM(G378,G380)</f>
        <v>58.24661287374359</v>
      </c>
    </row>
    <row r="383" spans="4:7" ht="12.75">
      <c r="D383" s="9"/>
      <c r="E383" s="8"/>
      <c r="G383" s="8"/>
    </row>
    <row r="384" spans="1:7" ht="12.75">
      <c r="A384" t="s">
        <v>106</v>
      </c>
      <c r="B384" s="4" t="s">
        <v>58</v>
      </c>
      <c r="C384" s="4">
        <v>56</v>
      </c>
      <c r="D384" s="9"/>
      <c r="E384" s="8">
        <f>E372*'items de calculo'!E20</f>
        <v>60.309645200000006</v>
      </c>
      <c r="G384" s="8">
        <f>G372*'items de calculo'!E20</f>
        <v>60.309645200000006</v>
      </c>
    </row>
    <row r="385" spans="4:7" ht="12.75">
      <c r="D385" s="9"/>
      <c r="E385" s="8"/>
      <c r="G385" s="8"/>
    </row>
    <row r="386" spans="1:7" ht="12.75">
      <c r="A386" s="2" t="s">
        <v>107</v>
      </c>
      <c r="B386" s="3"/>
      <c r="C386" s="3" t="s">
        <v>108</v>
      </c>
      <c r="D386" s="13"/>
      <c r="E386" s="14">
        <f>SUM(E373,E382,E384)</f>
        <v>735.6633256095618</v>
      </c>
      <c r="F386" s="15"/>
      <c r="G386" s="14">
        <f>SUM(G373,G382,G384)</f>
        <v>427.76272112337927</v>
      </c>
    </row>
    <row r="387" spans="4:7" ht="12.75">
      <c r="D387" s="9"/>
      <c r="E387" s="8"/>
      <c r="G387" s="8"/>
    </row>
    <row r="388" spans="1:7" ht="12.75">
      <c r="A388" t="s">
        <v>53</v>
      </c>
      <c r="B388" s="4" t="s">
        <v>58</v>
      </c>
      <c r="C388" s="4">
        <v>5</v>
      </c>
      <c r="D388" s="9"/>
      <c r="E388" s="8">
        <f>E386*'items de calculo'!C21</f>
        <v>36.78316628047809</v>
      </c>
      <c r="G388" s="8">
        <f>G386*'items de calculo'!C21</f>
        <v>21.388136056168964</v>
      </c>
    </row>
    <row r="389" spans="1:7" ht="12.75">
      <c r="A389" t="s">
        <v>78</v>
      </c>
      <c r="B389" s="4" t="s">
        <v>58</v>
      </c>
      <c r="C389" s="4">
        <v>23</v>
      </c>
      <c r="D389" s="9"/>
      <c r="E389" s="8">
        <f>E388*'items de calculo'!C19</f>
        <v>8.460128244509962</v>
      </c>
      <c r="G389" s="8">
        <f>G388*'items de calculo'!C19</f>
        <v>4.919271292918862</v>
      </c>
    </row>
    <row r="390" spans="4:7" ht="12.75">
      <c r="D390" s="9"/>
      <c r="E390" s="8"/>
      <c r="G390" s="8"/>
    </row>
    <row r="391" spans="1:7" ht="15.75">
      <c r="A391" s="17" t="s">
        <v>55</v>
      </c>
      <c r="B391" s="18"/>
      <c r="C391" s="18"/>
      <c r="D391" s="19"/>
      <c r="E391" s="20">
        <f>SUM(E386:E389)</f>
        <v>780.9066201345498</v>
      </c>
      <c r="F391" s="21"/>
      <c r="G391" s="20">
        <f>SUM(G386:G389)</f>
        <v>454.07012847246705</v>
      </c>
    </row>
    <row r="392" spans="1:7" ht="15.75">
      <c r="A392" s="17"/>
      <c r="B392" s="18"/>
      <c r="C392" s="18"/>
      <c r="D392" s="19"/>
      <c r="E392" s="20"/>
      <c r="F392" s="21"/>
      <c r="G392" s="20"/>
    </row>
    <row r="393" spans="1:8" ht="12.75">
      <c r="A393" s="27" t="s">
        <v>110</v>
      </c>
      <c r="B393" s="28"/>
      <c r="C393" s="29" t="s">
        <v>111</v>
      </c>
      <c r="D393" s="31"/>
      <c r="E393" s="31"/>
      <c r="F393" s="31"/>
      <c r="G393" s="31"/>
      <c r="H393" s="32"/>
    </row>
    <row r="394" spans="3:8" ht="12.75">
      <c r="C394" s="62"/>
      <c r="D394" s="10"/>
      <c r="E394" s="10"/>
      <c r="F394" s="10"/>
      <c r="G394" s="10"/>
      <c r="H394" s="5"/>
    </row>
    <row r="395" ht="15.75">
      <c r="A395" s="25" t="s">
        <v>112</v>
      </c>
    </row>
    <row r="397" spans="3:6" ht="15.75">
      <c r="C397" s="77" t="s">
        <v>113</v>
      </c>
      <c r="F397" s="77" t="s">
        <v>114</v>
      </c>
    </row>
    <row r="398" spans="1:8" ht="15.75">
      <c r="A398" s="2" t="s">
        <v>125</v>
      </c>
      <c r="B398" s="3" t="s">
        <v>29</v>
      </c>
      <c r="D398" s="37"/>
      <c r="E398" s="23"/>
      <c r="F398" s="75"/>
      <c r="G398" s="24"/>
      <c r="H398" s="16"/>
    </row>
    <row r="399" spans="3:8" ht="12.75">
      <c r="C399" s="76" t="s">
        <v>30</v>
      </c>
      <c r="D399" s="10" t="s">
        <v>33</v>
      </c>
      <c r="E399" s="8" t="s">
        <v>34</v>
      </c>
      <c r="F399" s="76" t="s">
        <v>30</v>
      </c>
      <c r="G399" s="10" t="s">
        <v>33</v>
      </c>
      <c r="H399" s="8" t="s">
        <v>34</v>
      </c>
    </row>
    <row r="400" spans="3:8" ht="12.75">
      <c r="C400" s="38"/>
      <c r="D400" s="10"/>
      <c r="E400" s="8"/>
      <c r="F400" s="10"/>
      <c r="H400" s="8"/>
    </row>
    <row r="401" spans="1:8" ht="12.75">
      <c r="A401" t="s">
        <v>35</v>
      </c>
      <c r="B401" s="4" t="s">
        <v>56</v>
      </c>
      <c r="C401" s="38">
        <v>16</v>
      </c>
      <c r="D401" s="10">
        <f>D130</f>
        <v>6.800432791</v>
      </c>
      <c r="E401" s="8">
        <f>D401*C401</f>
        <v>108.806924656</v>
      </c>
      <c r="F401" s="10">
        <v>32</v>
      </c>
      <c r="G401" s="10">
        <f>G130</f>
        <v>6.800432791</v>
      </c>
      <c r="H401" s="8">
        <f>G401*F401</f>
        <v>217.613849312</v>
      </c>
    </row>
    <row r="402" spans="1:8" ht="12.75">
      <c r="A402" t="s">
        <v>36</v>
      </c>
      <c r="B402" s="4" t="s">
        <v>1</v>
      </c>
      <c r="C402" s="38">
        <v>0.025</v>
      </c>
      <c r="D402" s="10">
        <f>D12</f>
        <v>452.42326</v>
      </c>
      <c r="E402" s="8">
        <f>D402*C402</f>
        <v>11.310581500000001</v>
      </c>
      <c r="F402" s="10">
        <v>0.07</v>
      </c>
      <c r="G402" s="10">
        <f>F12</f>
        <v>452.42326</v>
      </c>
      <c r="H402" s="8">
        <f>G402*F402</f>
        <v>31.669628200000005</v>
      </c>
    </row>
    <row r="403" spans="1:8" ht="12.75">
      <c r="A403" t="s">
        <v>59</v>
      </c>
      <c r="B403" s="4" t="s">
        <v>2</v>
      </c>
      <c r="C403" s="38">
        <v>3</v>
      </c>
      <c r="D403" s="10">
        <f>D13</f>
        <v>2.05446354</v>
      </c>
      <c r="E403" s="8">
        <f>D403*C403</f>
        <v>6.1633906199999995</v>
      </c>
      <c r="F403" s="10">
        <v>7</v>
      </c>
      <c r="G403" s="10">
        <f>F13</f>
        <v>2.05446354</v>
      </c>
      <c r="H403" s="8">
        <f>G403*F403</f>
        <v>14.38124478</v>
      </c>
    </row>
    <row r="404" spans="3:8" ht="12.75">
      <c r="C404" s="38"/>
      <c r="D404" s="10"/>
      <c r="E404" s="8"/>
      <c r="F404" s="10"/>
      <c r="G404" s="10"/>
      <c r="H404" s="8"/>
    </row>
    <row r="405" spans="1:8" ht="12.75">
      <c r="A405" s="2" t="s">
        <v>37</v>
      </c>
      <c r="B405" s="3"/>
      <c r="C405" s="36"/>
      <c r="D405" s="33"/>
      <c r="E405" s="14">
        <f>SUM(E401:E403)</f>
        <v>126.280896776</v>
      </c>
      <c r="F405" s="33"/>
      <c r="G405" s="33"/>
      <c r="H405" s="14">
        <f>SUM(H401:H404)</f>
        <v>263.664722292</v>
      </c>
    </row>
    <row r="406" spans="3:8" ht="12.75">
      <c r="C406" s="38"/>
      <c r="D406" s="10"/>
      <c r="E406" s="8"/>
      <c r="F406" s="10"/>
      <c r="G406" s="10"/>
      <c r="H406" s="8"/>
    </row>
    <row r="407" spans="1:8" ht="12.75">
      <c r="A407" t="s">
        <v>47</v>
      </c>
      <c r="B407" s="4" t="s">
        <v>58</v>
      </c>
      <c r="C407" s="38" t="s">
        <v>100</v>
      </c>
      <c r="D407" s="10"/>
      <c r="E407" s="8">
        <f>E405*'items de calculo'!C18</f>
        <v>2.6518988322959998</v>
      </c>
      <c r="F407" s="10"/>
      <c r="G407" s="10"/>
      <c r="H407" s="8">
        <f>H405*'items de calculo'!C18</f>
        <v>5.536959168132</v>
      </c>
    </row>
    <row r="408" spans="3:8" ht="12.75">
      <c r="C408" s="38"/>
      <c r="D408" s="10"/>
      <c r="E408" s="8"/>
      <c r="F408" s="10"/>
      <c r="G408" s="10"/>
      <c r="H408" s="8"/>
    </row>
    <row r="409" spans="1:8" ht="12.75">
      <c r="A409" s="2" t="s">
        <v>40</v>
      </c>
      <c r="B409" s="3"/>
      <c r="C409" s="36" t="s">
        <v>101</v>
      </c>
      <c r="D409" s="33"/>
      <c r="E409" s="14">
        <f>SUM(E405:E408)</f>
        <v>128.932795608296</v>
      </c>
      <c r="F409" s="33"/>
      <c r="G409" s="33"/>
      <c r="H409" s="14">
        <f>SUM(H405:H408)</f>
        <v>269.201681460132</v>
      </c>
    </row>
    <row r="410" spans="2:8" ht="12.75">
      <c r="B410" s="3"/>
      <c r="C410" s="36"/>
      <c r="D410" s="33"/>
      <c r="E410" s="14"/>
      <c r="F410" s="33"/>
      <c r="G410" s="33"/>
      <c r="H410" s="14"/>
    </row>
    <row r="411" spans="1:8" ht="12.75">
      <c r="A411" s="69" t="s">
        <v>50</v>
      </c>
      <c r="B411" s="70" t="s">
        <v>58</v>
      </c>
      <c r="C411" s="41">
        <v>23</v>
      </c>
      <c r="D411" s="34"/>
      <c r="E411" s="11">
        <f>E409*'items de calculo'!C19</f>
        <v>29.654542989908084</v>
      </c>
      <c r="F411" s="34"/>
      <c r="G411" s="34"/>
      <c r="H411" s="11">
        <f>H409*'items de calculo'!C19</f>
        <v>61.916386735830365</v>
      </c>
    </row>
    <row r="412" spans="1:8" ht="12.75">
      <c r="A412" s="2"/>
      <c r="B412" s="3"/>
      <c r="C412" s="38"/>
      <c r="D412" s="10"/>
      <c r="E412" s="14"/>
      <c r="F412" s="33"/>
      <c r="G412" s="10"/>
      <c r="H412" s="14"/>
    </row>
    <row r="413" spans="1:8" ht="12.75">
      <c r="A413" s="2" t="s">
        <v>41</v>
      </c>
      <c r="B413" s="3"/>
      <c r="C413" s="36" t="s">
        <v>102</v>
      </c>
      <c r="D413" s="33"/>
      <c r="E413" s="14">
        <f>SUM(E409:E412)</f>
        <v>158.5873385982041</v>
      </c>
      <c r="F413" s="33"/>
      <c r="G413" s="33"/>
      <c r="H413" s="14">
        <f>SUM(H409:H412)</f>
        <v>331.1180681959624</v>
      </c>
    </row>
    <row r="414" spans="3:8" ht="12.75">
      <c r="C414" s="38"/>
      <c r="D414" s="10"/>
      <c r="E414" s="11"/>
      <c r="F414" s="34"/>
      <c r="G414" s="34"/>
      <c r="H414" s="11"/>
    </row>
    <row r="415" spans="1:8" ht="12.75">
      <c r="A415" t="s">
        <v>38</v>
      </c>
      <c r="B415" s="4" t="s">
        <v>103</v>
      </c>
      <c r="C415" s="38">
        <v>0.8</v>
      </c>
      <c r="D415" s="10">
        <f>D17</f>
        <v>39.373073</v>
      </c>
      <c r="E415" s="8">
        <f>D415*C415</f>
        <v>31.4984584</v>
      </c>
      <c r="F415" s="10">
        <v>0.9</v>
      </c>
      <c r="G415" s="10">
        <f>F17</f>
        <v>39.373073</v>
      </c>
      <c r="H415" s="8">
        <f>G415*F415</f>
        <v>35.4357657</v>
      </c>
    </row>
    <row r="416" spans="1:8" ht="12.75">
      <c r="A416" s="69" t="s">
        <v>84</v>
      </c>
      <c r="B416" s="70" t="s">
        <v>57</v>
      </c>
      <c r="C416" s="41">
        <v>0.5</v>
      </c>
      <c r="D416" s="10">
        <f>D18</f>
        <v>28.949649</v>
      </c>
      <c r="E416" s="8">
        <f>D416*C416</f>
        <v>14.4748245</v>
      </c>
      <c r="F416" s="10">
        <v>0.6</v>
      </c>
      <c r="G416" s="10">
        <f>F18</f>
        <v>28.949649</v>
      </c>
      <c r="H416" s="8">
        <f>G416*F416</f>
        <v>17.3697894</v>
      </c>
    </row>
    <row r="417" spans="1:8" ht="12.75">
      <c r="A417" s="2"/>
      <c r="C417" s="38"/>
      <c r="D417" s="10"/>
      <c r="E417" s="8"/>
      <c r="F417" s="10"/>
      <c r="G417" s="10"/>
      <c r="H417" s="8"/>
    </row>
    <row r="418" spans="1:8" ht="12.75">
      <c r="A418" s="2" t="s">
        <v>44</v>
      </c>
      <c r="B418" s="3"/>
      <c r="C418" s="36"/>
      <c r="D418" s="33"/>
      <c r="E418" s="14">
        <f>SUM(E415:E417)</f>
        <v>45.9732829</v>
      </c>
      <c r="F418" s="33"/>
      <c r="G418" s="33"/>
      <c r="H418" s="14">
        <f>SUM(H415:H417)</f>
        <v>52.80555509999999</v>
      </c>
    </row>
    <row r="419" spans="1:8" ht="12.75">
      <c r="A419" s="2" t="s">
        <v>45</v>
      </c>
      <c r="B419" s="3"/>
      <c r="C419" s="36" t="s">
        <v>46</v>
      </c>
      <c r="D419" s="33"/>
      <c r="E419" s="14">
        <f>SUM(,E418,E413)</f>
        <v>204.5606214982041</v>
      </c>
      <c r="F419" s="33"/>
      <c r="G419" s="33"/>
      <c r="H419" s="14">
        <f>SUM(H418,H413)</f>
        <v>383.9236232959624</v>
      </c>
    </row>
    <row r="420" spans="3:8" ht="12.75">
      <c r="C420" s="38"/>
      <c r="D420" s="10"/>
      <c r="E420" s="8"/>
      <c r="F420" s="10"/>
      <c r="G420" s="10"/>
      <c r="H420" s="8"/>
    </row>
    <row r="421" spans="1:8" ht="12.75">
      <c r="A421" t="s">
        <v>104</v>
      </c>
      <c r="B421" s="4" t="s">
        <v>58</v>
      </c>
      <c r="C421" s="38">
        <v>15</v>
      </c>
      <c r="D421" s="10"/>
      <c r="E421" s="8">
        <f>E419*'items de calculo'!C17</f>
        <v>30.684093224730617</v>
      </c>
      <c r="F421" s="10"/>
      <c r="G421" s="10"/>
      <c r="H421" s="8">
        <f>H419*'items de calculo'!C17</f>
        <v>57.58854349439436</v>
      </c>
    </row>
    <row r="422" spans="1:8" ht="12.75">
      <c r="A422" s="72" t="s">
        <v>47</v>
      </c>
      <c r="B422" s="70" t="s">
        <v>58</v>
      </c>
      <c r="C422" s="41" t="s">
        <v>100</v>
      </c>
      <c r="D422" s="34"/>
      <c r="E422" s="11">
        <f>E421*'items de calculo'!C18</f>
        <v>0.6443659577193429</v>
      </c>
      <c r="F422" s="34"/>
      <c r="G422" s="34"/>
      <c r="H422" s="11">
        <f>H421*'items de calculo'!C18</f>
        <v>1.2093594133822814</v>
      </c>
    </row>
    <row r="423" spans="3:8" ht="12.75">
      <c r="C423" s="38"/>
      <c r="D423" s="10"/>
      <c r="E423" s="8"/>
      <c r="F423" s="10"/>
      <c r="G423" s="10"/>
      <c r="H423" s="8"/>
    </row>
    <row r="424" spans="1:8" ht="12.75">
      <c r="A424" s="2" t="s">
        <v>48</v>
      </c>
      <c r="B424" s="3"/>
      <c r="C424" s="36"/>
      <c r="D424" s="33"/>
      <c r="E424" s="14">
        <f>SUM(E421:E422)</f>
        <v>31.32845918244996</v>
      </c>
      <c r="F424" s="33"/>
      <c r="G424" s="33"/>
      <c r="H424" s="14">
        <f>SUM(H421:H422)</f>
        <v>58.79790290777664</v>
      </c>
    </row>
    <row r="425" spans="3:8" ht="12.75">
      <c r="C425" s="38"/>
      <c r="D425" s="10"/>
      <c r="E425" s="8"/>
      <c r="F425" s="10"/>
      <c r="G425" s="10"/>
      <c r="H425" s="8"/>
    </row>
    <row r="426" spans="1:8" ht="12.75">
      <c r="A426" t="s">
        <v>50</v>
      </c>
      <c r="B426" s="4" t="s">
        <v>58</v>
      </c>
      <c r="C426" s="38">
        <v>23</v>
      </c>
      <c r="D426" s="10"/>
      <c r="E426" s="8">
        <f>E424*'items de calculo'!C19</f>
        <v>7.205545611963491</v>
      </c>
      <c r="F426" s="10"/>
      <c r="G426" s="10"/>
      <c r="H426" s="8">
        <f>H424*'items de calculo'!C19</f>
        <v>13.523517668788628</v>
      </c>
    </row>
    <row r="427" spans="1:8" ht="12.75">
      <c r="A427" s="2"/>
      <c r="B427" s="3"/>
      <c r="C427" s="36"/>
      <c r="D427" s="33"/>
      <c r="E427" s="14"/>
      <c r="F427" s="33"/>
      <c r="G427" s="33"/>
      <c r="H427" s="14"/>
    </row>
    <row r="428" spans="1:8" ht="12.75">
      <c r="A428" s="2" t="s">
        <v>52</v>
      </c>
      <c r="B428" s="3"/>
      <c r="C428" s="36" t="s">
        <v>105</v>
      </c>
      <c r="D428" s="33"/>
      <c r="E428" s="14">
        <f>SUM(E424,E426)</f>
        <v>38.534004794413455</v>
      </c>
      <c r="F428" s="33"/>
      <c r="G428" s="33"/>
      <c r="H428" s="14">
        <f>SUM(H424,H426)</f>
        <v>72.32142057656526</v>
      </c>
    </row>
    <row r="429" spans="3:8" ht="12.75">
      <c r="C429" s="38"/>
      <c r="D429" s="10"/>
      <c r="E429" s="8"/>
      <c r="F429" s="10"/>
      <c r="G429" s="10"/>
      <c r="H429" s="8"/>
    </row>
    <row r="430" spans="1:8" ht="12.75">
      <c r="A430" t="s">
        <v>106</v>
      </c>
      <c r="B430" s="4" t="s">
        <v>58</v>
      </c>
      <c r="C430" s="38">
        <v>56</v>
      </c>
      <c r="D430" s="10"/>
      <c r="E430" s="8">
        <f>E418*'items de calculo'!E20</f>
        <v>25.745038424000004</v>
      </c>
      <c r="F430" s="10"/>
      <c r="G430" s="10"/>
      <c r="H430" s="8">
        <f>H418*'items de calculo'!E20</f>
        <v>29.571110855999997</v>
      </c>
    </row>
    <row r="431" spans="3:8" ht="12.75">
      <c r="C431" s="38"/>
      <c r="D431" s="10"/>
      <c r="E431" s="8"/>
      <c r="F431" s="10"/>
      <c r="G431" s="10"/>
      <c r="H431" s="8"/>
    </row>
    <row r="432" spans="1:8" ht="12.75">
      <c r="A432" s="2" t="s">
        <v>107</v>
      </c>
      <c r="B432" s="3"/>
      <c r="C432" s="36" t="s">
        <v>108</v>
      </c>
      <c r="D432" s="33"/>
      <c r="E432" s="14">
        <f>SUM(E419,E428,E430)</f>
        <v>268.83966471661756</v>
      </c>
      <c r="F432" s="33"/>
      <c r="G432" s="33"/>
      <c r="H432" s="14">
        <f>SUM(H419,H428,H430)</f>
        <v>485.81615472852764</v>
      </c>
    </row>
    <row r="433" spans="3:8" ht="12.75">
      <c r="C433" s="38"/>
      <c r="D433" s="10"/>
      <c r="E433" s="8"/>
      <c r="F433" s="10"/>
      <c r="G433" s="10"/>
      <c r="H433" s="8"/>
    </row>
    <row r="434" spans="1:8" ht="12.75">
      <c r="A434" t="s">
        <v>53</v>
      </c>
      <c r="B434" s="4" t="s">
        <v>58</v>
      </c>
      <c r="C434" s="38">
        <v>5</v>
      </c>
      <c r="D434" s="10"/>
      <c r="E434" s="8">
        <f>E432*'items de calculo'!C21</f>
        <v>13.441983235830879</v>
      </c>
      <c r="F434" s="10"/>
      <c r="G434" s="10"/>
      <c r="H434" s="8">
        <f>H432*'items de calculo'!C21</f>
        <v>24.290807736426384</v>
      </c>
    </row>
    <row r="435" spans="1:8" ht="12.75">
      <c r="A435" t="s">
        <v>78</v>
      </c>
      <c r="B435" s="4" t="s">
        <v>58</v>
      </c>
      <c r="C435" s="38">
        <v>23</v>
      </c>
      <c r="D435" s="10"/>
      <c r="E435" s="8">
        <f>E434*'items de calculo'!C19</f>
        <v>3.091656144241102</v>
      </c>
      <c r="F435" s="10"/>
      <c r="G435" s="10"/>
      <c r="H435" s="8">
        <f>H434*'items de calculo'!C19</f>
        <v>5.586885779378068</v>
      </c>
    </row>
    <row r="436" spans="3:8" ht="12.75">
      <c r="C436" s="38"/>
      <c r="D436" s="10"/>
      <c r="E436" s="8"/>
      <c r="F436" s="10"/>
      <c r="G436" s="10"/>
      <c r="H436" s="8"/>
    </row>
    <row r="437" spans="1:8" ht="15.75">
      <c r="A437" s="17" t="s">
        <v>55</v>
      </c>
      <c r="B437" s="18"/>
      <c r="C437" s="39"/>
      <c r="D437" s="40"/>
      <c r="E437" s="20">
        <f>SUM(E432:E435)</f>
        <v>285.37330409668954</v>
      </c>
      <c r="F437" s="35"/>
      <c r="G437" s="35"/>
      <c r="H437" s="20">
        <f>SUM(H432:H435)</f>
        <v>515.6938482443321</v>
      </c>
    </row>
    <row r="438" spans="6:7" ht="12.75">
      <c r="F438" s="10"/>
      <c r="G438" s="10"/>
    </row>
    <row r="439" spans="1:8" ht="12.75">
      <c r="A439" s="27" t="s">
        <v>115</v>
      </c>
      <c r="B439" s="28"/>
      <c r="C439" s="59" t="s">
        <v>116</v>
      </c>
      <c r="D439" s="31"/>
      <c r="E439" s="31"/>
      <c r="F439" s="31"/>
      <c r="G439" s="31"/>
      <c r="H439" s="32"/>
    </row>
    <row r="440" spans="3:6" ht="15.75">
      <c r="C440" s="77" t="s">
        <v>117</v>
      </c>
      <c r="F440" s="77" t="s">
        <v>118</v>
      </c>
    </row>
    <row r="441" spans="1:8" ht="15.75">
      <c r="A441" s="2" t="s">
        <v>125</v>
      </c>
      <c r="B441" s="49" t="s">
        <v>29</v>
      </c>
      <c r="D441" s="37"/>
      <c r="E441" s="75"/>
      <c r="F441" s="75"/>
      <c r="G441" s="79"/>
      <c r="H441" s="56"/>
    </row>
    <row r="442" spans="2:8" ht="12.75">
      <c r="B442" s="62"/>
      <c r="C442" s="76" t="s">
        <v>30</v>
      </c>
      <c r="D442" s="10" t="s">
        <v>33</v>
      </c>
      <c r="E442" s="10" t="s">
        <v>34</v>
      </c>
      <c r="F442" s="76" t="s">
        <v>30</v>
      </c>
      <c r="G442" s="10" t="s">
        <v>33</v>
      </c>
      <c r="H442" s="8" t="s">
        <v>34</v>
      </c>
    </row>
    <row r="443" spans="2:8" ht="12.75">
      <c r="B443" s="62"/>
      <c r="C443" s="38"/>
      <c r="D443" s="10"/>
      <c r="E443" s="10"/>
      <c r="F443" s="9"/>
      <c r="G443" s="10"/>
      <c r="H443" s="8"/>
    </row>
    <row r="444" spans="1:8" ht="12.75">
      <c r="A444" t="s">
        <v>74</v>
      </c>
      <c r="B444" s="4" t="s">
        <v>57</v>
      </c>
      <c r="C444" s="38">
        <v>1</v>
      </c>
      <c r="D444" s="7">
        <f>D18</f>
        <v>28.949649</v>
      </c>
      <c r="E444" s="7">
        <f>D444*C444</f>
        <v>28.949649</v>
      </c>
      <c r="F444" s="9">
        <v>1.6</v>
      </c>
      <c r="G444" s="7">
        <f>D18</f>
        <v>28.949649</v>
      </c>
      <c r="H444" s="8">
        <f>G444*F444</f>
        <v>46.3194384</v>
      </c>
    </row>
    <row r="445" spans="3:8" ht="12.75">
      <c r="C445" s="38"/>
      <c r="F445" s="9"/>
      <c r="H445" s="81"/>
    </row>
    <row r="446" spans="1:8" s="2" customFormat="1" ht="12.75">
      <c r="A446" s="2" t="s">
        <v>37</v>
      </c>
      <c r="B446" s="3"/>
      <c r="C446" s="36"/>
      <c r="D446" s="15"/>
      <c r="E446" s="15">
        <f>E444</f>
        <v>28.949649</v>
      </c>
      <c r="F446" s="13"/>
      <c r="G446" s="15"/>
      <c r="H446" s="14">
        <f>H444</f>
        <v>46.3194384</v>
      </c>
    </row>
    <row r="447" spans="3:8" ht="12.75">
      <c r="C447" s="38"/>
      <c r="F447" s="9"/>
      <c r="H447" s="81"/>
    </row>
    <row r="448" spans="1:8" ht="12.75">
      <c r="A448" t="s">
        <v>119</v>
      </c>
      <c r="B448" s="4" t="s">
        <v>58</v>
      </c>
      <c r="C448" s="38">
        <v>15</v>
      </c>
      <c r="E448" s="7">
        <f>E446*'items de calculo'!C17</f>
        <v>4.34244735</v>
      </c>
      <c r="F448" s="38">
        <v>15</v>
      </c>
      <c r="H448" s="8">
        <f>H446*'items de calculo'!C17</f>
        <v>6.94791576</v>
      </c>
    </row>
    <row r="449" spans="1:8" ht="12.75">
      <c r="A449" t="s">
        <v>47</v>
      </c>
      <c r="B449" s="4" t="s">
        <v>58</v>
      </c>
      <c r="C449" s="38" t="s">
        <v>120</v>
      </c>
      <c r="E449" s="7">
        <f>E448*'items de calculo'!C18</f>
        <v>0.09119139434999998</v>
      </c>
      <c r="F449" s="38" t="s">
        <v>120</v>
      </c>
      <c r="H449" s="8">
        <f>H448*'items de calculo'!C18</f>
        <v>0.14590623096</v>
      </c>
    </row>
    <row r="450" spans="3:8" ht="12.75">
      <c r="C450" s="38"/>
      <c r="F450" s="9"/>
      <c r="H450" s="81"/>
    </row>
    <row r="451" spans="1:8" s="2" customFormat="1" ht="12.75">
      <c r="A451" s="2" t="s">
        <v>40</v>
      </c>
      <c r="B451" s="3"/>
      <c r="C451" s="36"/>
      <c r="D451" s="15"/>
      <c r="E451" s="15">
        <f>SUM(E448:E450)</f>
        <v>4.43363874435</v>
      </c>
      <c r="F451" s="13"/>
      <c r="G451" s="15"/>
      <c r="H451" s="14">
        <f>SUM(H448:H450)</f>
        <v>7.0938219909599995</v>
      </c>
    </row>
    <row r="452" spans="3:8" ht="12.75">
      <c r="C452" s="38"/>
      <c r="F452" s="9"/>
      <c r="H452" s="81"/>
    </row>
    <row r="453" spans="1:8" ht="12.75">
      <c r="A453" t="s">
        <v>121</v>
      </c>
      <c r="B453" s="4" t="s">
        <v>58</v>
      </c>
      <c r="C453" s="38">
        <v>23</v>
      </c>
      <c r="E453" s="7">
        <f>E451*'items de calculo'!C19</f>
        <v>1.0197369112005</v>
      </c>
      <c r="F453" s="9"/>
      <c r="H453" s="8">
        <f>H451*'items de calculo'!C19</f>
        <v>1.6315790579208</v>
      </c>
    </row>
    <row r="454" spans="1:8" ht="12.75">
      <c r="A454" t="s">
        <v>77</v>
      </c>
      <c r="B454" s="4" t="s">
        <v>58</v>
      </c>
      <c r="C454" s="38">
        <v>56</v>
      </c>
      <c r="E454" s="7">
        <f>E446*'items de calculo'!E20</f>
        <v>16.21180344</v>
      </c>
      <c r="F454" s="9"/>
      <c r="H454" s="8">
        <f>H446*'items de calculo'!E20</f>
        <v>25.938885504000005</v>
      </c>
    </row>
    <row r="455" spans="3:8" ht="12.75">
      <c r="C455" s="38"/>
      <c r="F455" s="9"/>
      <c r="H455" s="81"/>
    </row>
    <row r="456" spans="1:8" s="2" customFormat="1" ht="12.75">
      <c r="A456" s="2" t="s">
        <v>41</v>
      </c>
      <c r="B456" s="3"/>
      <c r="C456" s="36"/>
      <c r="D456" s="15"/>
      <c r="E456" s="15">
        <f>SUM(E446,E451,E453:E454)</f>
        <v>50.61482809555049</v>
      </c>
      <c r="F456" s="13"/>
      <c r="G456" s="15"/>
      <c r="H456" s="14">
        <f>SUM(H446,H451,H453:H454)</f>
        <v>80.9837249528808</v>
      </c>
    </row>
    <row r="457" spans="3:8" ht="12.75">
      <c r="C457" s="38"/>
      <c r="F457" s="9"/>
      <c r="H457" s="81"/>
    </row>
    <row r="458" spans="1:8" ht="12.75">
      <c r="A458" t="s">
        <v>53</v>
      </c>
      <c r="B458" s="4" t="s">
        <v>58</v>
      </c>
      <c r="C458" s="38">
        <v>5</v>
      </c>
      <c r="E458" s="7">
        <f>E456*'items de calculo'!C21</f>
        <v>2.5307414047775247</v>
      </c>
      <c r="F458" s="9"/>
      <c r="H458" s="8">
        <f>H456*'items de calculo'!C21</f>
        <v>4.04918624764404</v>
      </c>
    </row>
    <row r="459" spans="1:8" ht="12.75">
      <c r="A459" t="s">
        <v>78</v>
      </c>
      <c r="B459" s="4" t="s">
        <v>58</v>
      </c>
      <c r="C459" s="38">
        <v>23</v>
      </c>
      <c r="E459" s="7">
        <f>E458*'items de calculo'!C19</f>
        <v>0.5820705230988307</v>
      </c>
      <c r="F459" s="9"/>
      <c r="H459" s="8">
        <f>H458*'items de calculo'!C19</f>
        <v>0.9313128369581293</v>
      </c>
    </row>
    <row r="460" spans="3:8" ht="12.75">
      <c r="C460" s="38"/>
      <c r="F460" s="9"/>
      <c r="H460" s="81"/>
    </row>
    <row r="461" spans="1:8" ht="15.75">
      <c r="A461" s="17" t="s">
        <v>55</v>
      </c>
      <c r="B461" s="18"/>
      <c r="C461" s="39"/>
      <c r="D461" s="40"/>
      <c r="E461" s="20">
        <f>SUM(E456:E459)</f>
        <v>53.727640023426844</v>
      </c>
      <c r="F461" s="35"/>
      <c r="G461" s="35"/>
      <c r="H461" s="20">
        <f>SUM(H456:H459)</f>
        <v>85.96422403748298</v>
      </c>
    </row>
    <row r="462" spans="3:8" ht="12.75">
      <c r="C462" s="38"/>
      <c r="F462" s="9"/>
      <c r="H462" s="81"/>
    </row>
    <row r="463" spans="1:8" ht="12.75">
      <c r="A463" s="27" t="s">
        <v>79</v>
      </c>
      <c r="B463" s="28"/>
      <c r="C463" s="59" t="s">
        <v>122</v>
      </c>
      <c r="D463" s="31"/>
      <c r="E463" s="31"/>
      <c r="F463" s="31"/>
      <c r="G463" s="31"/>
      <c r="H463" s="32"/>
    </row>
    <row r="464" spans="3:6" ht="15.75">
      <c r="C464" s="77"/>
      <c r="F464" s="77"/>
    </row>
    <row r="465" spans="1:8" ht="15.75">
      <c r="A465" s="2" t="s">
        <v>125</v>
      </c>
      <c r="B465" s="49" t="s">
        <v>29</v>
      </c>
      <c r="C465" s="77" t="s">
        <v>123</v>
      </c>
      <c r="D465" s="37"/>
      <c r="E465" s="75"/>
      <c r="F465" s="77" t="s">
        <v>124</v>
      </c>
      <c r="G465" s="79"/>
      <c r="H465" s="56"/>
    </row>
    <row r="466" spans="2:8" ht="12.75">
      <c r="B466" s="55"/>
      <c r="C466" s="80" t="s">
        <v>30</v>
      </c>
      <c r="D466" s="10" t="s">
        <v>33</v>
      </c>
      <c r="E466" s="8" t="s">
        <v>34</v>
      </c>
      <c r="F466" s="80" t="s">
        <v>30</v>
      </c>
      <c r="G466" s="10" t="s">
        <v>33</v>
      </c>
      <c r="H466" s="8" t="s">
        <v>34</v>
      </c>
    </row>
    <row r="467" spans="2:8" ht="12.75">
      <c r="B467" s="55"/>
      <c r="C467" s="62"/>
      <c r="D467" s="10"/>
      <c r="E467" s="8"/>
      <c r="F467" s="10"/>
      <c r="G467" s="10"/>
      <c r="H467" s="81"/>
    </row>
    <row r="468" spans="1:8" ht="12.75">
      <c r="A468" t="s">
        <v>38</v>
      </c>
      <c r="B468" s="55" t="s">
        <v>57</v>
      </c>
      <c r="C468" s="62">
        <v>0.16</v>
      </c>
      <c r="D468" s="10">
        <f>D17</f>
        <v>39.373073</v>
      </c>
      <c r="E468" s="8">
        <f>D468*C468</f>
        <v>6.29969168</v>
      </c>
      <c r="F468" s="10">
        <v>0.04</v>
      </c>
      <c r="G468" s="10">
        <f>D17</f>
        <v>39.373073</v>
      </c>
      <c r="H468" s="8">
        <f>G468*F468</f>
        <v>1.57492292</v>
      </c>
    </row>
    <row r="469" spans="1:8" ht="12.75">
      <c r="A469" t="s">
        <v>84</v>
      </c>
      <c r="B469" s="55" t="s">
        <v>57</v>
      </c>
      <c r="C469" s="4">
        <v>0.16</v>
      </c>
      <c r="D469" s="10">
        <f>D18</f>
        <v>28.949649</v>
      </c>
      <c r="E469" s="8">
        <f>D469*C469</f>
        <v>4.63194384</v>
      </c>
      <c r="F469" s="7">
        <v>0.04</v>
      </c>
      <c r="G469" s="10">
        <f>D18</f>
        <v>28.949649</v>
      </c>
      <c r="H469" s="8">
        <f>G469*F469</f>
        <v>1.15798596</v>
      </c>
    </row>
    <row r="470" spans="2:8" ht="12.75">
      <c r="B470" s="55"/>
      <c r="E470" s="8"/>
      <c r="H470" s="81"/>
    </row>
    <row r="471" spans="1:8" s="2" customFormat="1" ht="12.75">
      <c r="A471" s="2" t="s">
        <v>37</v>
      </c>
      <c r="B471" s="78"/>
      <c r="C471" s="3"/>
      <c r="D471" s="15"/>
      <c r="E471" s="14">
        <f>SUM(E468:E470)</f>
        <v>10.93163552</v>
      </c>
      <c r="F471" s="15"/>
      <c r="G471" s="15"/>
      <c r="H471" s="14">
        <f>SUM(H468:H470)</f>
        <v>2.73290888</v>
      </c>
    </row>
    <row r="472" spans="2:8" ht="12.75">
      <c r="B472" s="55"/>
      <c r="E472" s="8"/>
      <c r="H472" s="81"/>
    </row>
    <row r="473" spans="1:8" ht="12.75">
      <c r="A473" t="s">
        <v>126</v>
      </c>
      <c r="B473" s="55" t="s">
        <v>58</v>
      </c>
      <c r="C473" s="4">
        <v>15</v>
      </c>
      <c r="E473" s="8">
        <f>E471*'items de calculo'!C17</f>
        <v>1.639745328</v>
      </c>
      <c r="H473" s="8">
        <f>H471*'items de calculo'!C17</f>
        <v>0.409936332</v>
      </c>
    </row>
    <row r="474" spans="1:8" ht="12.75">
      <c r="A474" t="s">
        <v>47</v>
      </c>
      <c r="B474" s="55" t="s">
        <v>58</v>
      </c>
      <c r="C474" s="4" t="s">
        <v>60</v>
      </c>
      <c r="E474" s="8">
        <f>E473*'items de calculo'!C18</f>
        <v>0.034434651888</v>
      </c>
      <c r="H474" s="8">
        <f>H473*'items de calculo'!C18</f>
        <v>0.008608662972</v>
      </c>
    </row>
    <row r="475" spans="2:8" ht="12.75">
      <c r="B475" s="55"/>
      <c r="E475" s="8"/>
      <c r="H475" s="81"/>
    </row>
    <row r="476" spans="1:8" s="2" customFormat="1" ht="12.75">
      <c r="A476" s="2" t="s">
        <v>40</v>
      </c>
      <c r="B476" s="78"/>
      <c r="D476" s="15"/>
      <c r="E476" s="14">
        <f>SUM(E473:E475)</f>
        <v>1.6741799798880002</v>
      </c>
      <c r="F476" s="15"/>
      <c r="G476" s="15"/>
      <c r="H476" s="14">
        <f>SUM(H473:H475)</f>
        <v>0.41854499497200004</v>
      </c>
    </row>
    <row r="477" spans="2:8" ht="12.75">
      <c r="B477" s="55"/>
      <c r="E477" s="8"/>
      <c r="H477" s="81"/>
    </row>
    <row r="478" spans="1:8" ht="12.75">
      <c r="A478" t="s">
        <v>121</v>
      </c>
      <c r="B478" s="55" t="s">
        <v>58</v>
      </c>
      <c r="C478" s="4">
        <v>23</v>
      </c>
      <c r="E478" s="8">
        <f>E476*'items de calculo'!C19</f>
        <v>0.38506139537424006</v>
      </c>
      <c r="H478" s="8">
        <f>H476*'items de calculo'!C19</f>
        <v>0.09626534884356001</v>
      </c>
    </row>
    <row r="479" spans="1:8" ht="12.75">
      <c r="A479" t="s">
        <v>106</v>
      </c>
      <c r="B479" s="55" t="s">
        <v>58</v>
      </c>
      <c r="C479" s="4">
        <v>56</v>
      </c>
      <c r="E479" s="8">
        <f>E471*'items de calculo'!E20</f>
        <v>6.121715891200001</v>
      </c>
      <c r="H479" s="8">
        <f>H471*'items de calculo'!E20</f>
        <v>1.5304289728000002</v>
      </c>
    </row>
    <row r="480" spans="2:8" ht="12.75">
      <c r="B480" s="55"/>
      <c r="E480" s="8"/>
      <c r="H480" s="81"/>
    </row>
    <row r="481" spans="1:8" s="2" customFormat="1" ht="12.75">
      <c r="A481" s="2" t="s">
        <v>41</v>
      </c>
      <c r="B481" s="78"/>
      <c r="C481" s="3" t="s">
        <v>127</v>
      </c>
      <c r="D481" s="15"/>
      <c r="E481" s="14">
        <f>SUM(E471,E476,E478,E479)</f>
        <v>19.112592786462244</v>
      </c>
      <c r="F481" s="15"/>
      <c r="G481" s="15"/>
      <c r="H481" s="14">
        <f>SUM(H471,H476,H478,H479)</f>
        <v>4.778148196615561</v>
      </c>
    </row>
    <row r="482" spans="2:8" ht="12.75">
      <c r="B482" s="55"/>
      <c r="E482" s="8"/>
      <c r="H482" s="81"/>
    </row>
    <row r="483" spans="1:8" ht="12.75">
      <c r="A483" t="s">
        <v>53</v>
      </c>
      <c r="B483" s="55" t="s">
        <v>58</v>
      </c>
      <c r="C483" s="4">
        <v>5</v>
      </c>
      <c r="E483" s="8">
        <f>E481*'items de calculo'!C21</f>
        <v>0.9556296393231123</v>
      </c>
      <c r="H483" s="8">
        <f>H481*'items de calculo'!C21</f>
        <v>0.23890740983077807</v>
      </c>
    </row>
    <row r="484" spans="1:8" ht="12.75">
      <c r="A484" t="s">
        <v>78</v>
      </c>
      <c r="B484" s="55" t="s">
        <v>58</v>
      </c>
      <c r="C484" s="4">
        <v>23</v>
      </c>
      <c r="E484" s="8">
        <f>E483*'items de calculo'!C19</f>
        <v>0.21979481704431583</v>
      </c>
      <c r="H484" s="8">
        <f>H483*'items de calculo'!C19</f>
        <v>0.05494870426107896</v>
      </c>
    </row>
    <row r="485" spans="2:8" ht="12.75">
      <c r="B485" s="55"/>
      <c r="E485" s="8"/>
      <c r="H485" s="81"/>
    </row>
    <row r="486" spans="1:8" ht="15.75">
      <c r="A486" s="17" t="s">
        <v>55</v>
      </c>
      <c r="B486" s="18"/>
      <c r="C486" s="39"/>
      <c r="D486" s="40"/>
      <c r="E486" s="20">
        <f>SUM(E481:E484)</f>
        <v>20.288017242829675</v>
      </c>
      <c r="F486" s="35"/>
      <c r="G486" s="35"/>
      <c r="H486" s="20">
        <f>SUM(H481:H484)</f>
        <v>5.072004310707419</v>
      </c>
    </row>
    <row r="487" spans="2:8" ht="12.75">
      <c r="B487" s="55"/>
      <c r="E487" s="8"/>
      <c r="H487" s="81"/>
    </row>
    <row r="488" spans="1:8" ht="12.75">
      <c r="A488" s="27" t="s">
        <v>128</v>
      </c>
      <c r="B488" s="28"/>
      <c r="C488" s="59" t="s">
        <v>129</v>
      </c>
      <c r="D488" s="31"/>
      <c r="E488" s="31"/>
      <c r="F488" s="31"/>
      <c r="G488" s="31"/>
      <c r="H488" s="32"/>
    </row>
    <row r="489" spans="3:6" ht="15.75">
      <c r="C489" s="77"/>
      <c r="F489" s="77"/>
    </row>
    <row r="490" spans="1:8" ht="15.75">
      <c r="A490" s="3" t="s">
        <v>125</v>
      </c>
      <c r="B490" s="49" t="s">
        <v>29</v>
      </c>
      <c r="C490" s="49" t="s">
        <v>30</v>
      </c>
      <c r="D490" s="46" t="s">
        <v>33</v>
      </c>
      <c r="E490" s="46" t="s">
        <v>34</v>
      </c>
      <c r="F490" s="82"/>
      <c r="G490" s="79"/>
      <c r="H490" s="56"/>
    </row>
    <row r="491" spans="2:8" ht="12.75">
      <c r="B491" s="62"/>
      <c r="C491" s="62"/>
      <c r="F491" s="80"/>
      <c r="G491" s="10"/>
      <c r="H491" s="10"/>
    </row>
    <row r="492" spans="1:8" ht="12.75">
      <c r="A492" t="s">
        <v>89</v>
      </c>
      <c r="B492" s="62" t="s">
        <v>1</v>
      </c>
      <c r="C492" s="62">
        <v>0.4</v>
      </c>
      <c r="D492" s="44">
        <f aca="true" t="shared" si="1" ref="D492:D497">D222</f>
        <v>579.630687</v>
      </c>
      <c r="E492" s="10">
        <f aca="true" t="shared" si="2" ref="E492:E497">D492*C492</f>
        <v>231.8522748</v>
      </c>
      <c r="F492" s="10"/>
      <c r="G492" s="10"/>
      <c r="H492" s="5"/>
    </row>
    <row r="493" spans="1:8" ht="12.75">
      <c r="A493" t="s">
        <v>90</v>
      </c>
      <c r="B493" s="62" t="s">
        <v>1</v>
      </c>
      <c r="C493" s="62">
        <v>0.16</v>
      </c>
      <c r="D493" s="44">
        <f t="shared" si="1"/>
        <v>186.78308</v>
      </c>
      <c r="E493" s="10">
        <f t="shared" si="2"/>
        <v>29.885292800000002</v>
      </c>
      <c r="F493" s="10"/>
      <c r="G493" s="10"/>
      <c r="H493" s="10"/>
    </row>
    <row r="494" spans="1:8" ht="12.75">
      <c r="A494" t="s">
        <v>91</v>
      </c>
      <c r="B494" s="62" t="s">
        <v>1</v>
      </c>
      <c r="C494" s="62">
        <v>0.08</v>
      </c>
      <c r="D494" s="44">
        <f t="shared" si="1"/>
        <v>172.439608</v>
      </c>
      <c r="E494" s="10">
        <f t="shared" si="2"/>
        <v>13.79516864</v>
      </c>
      <c r="F494" s="10"/>
      <c r="G494" s="10"/>
      <c r="H494" s="10"/>
    </row>
    <row r="495" spans="1:8" ht="12.75">
      <c r="A495" t="s">
        <v>59</v>
      </c>
      <c r="B495" s="62" t="s">
        <v>2</v>
      </c>
      <c r="C495" s="62">
        <v>50</v>
      </c>
      <c r="D495" s="44">
        <f t="shared" si="1"/>
        <v>2.05446354</v>
      </c>
      <c r="E495" s="10">
        <f t="shared" si="2"/>
        <v>102.72317699999999</v>
      </c>
      <c r="F495" s="10"/>
      <c r="G495" s="10"/>
      <c r="H495" s="5"/>
    </row>
    <row r="496" spans="1:8" s="69" customFormat="1" ht="12.75">
      <c r="A496" s="69" t="s">
        <v>92</v>
      </c>
      <c r="B496" s="61" t="s">
        <v>130</v>
      </c>
      <c r="C496" s="61">
        <v>4</v>
      </c>
      <c r="D496" s="44">
        <f t="shared" si="1"/>
        <v>4.314012722</v>
      </c>
      <c r="E496" s="10">
        <f t="shared" si="2"/>
        <v>17.256050888</v>
      </c>
      <c r="F496" s="34"/>
      <c r="G496" s="34"/>
      <c r="H496" s="34"/>
    </row>
    <row r="497" spans="1:8" ht="12.75">
      <c r="A497" t="s">
        <v>93</v>
      </c>
      <c r="B497" s="62" t="s">
        <v>2</v>
      </c>
      <c r="C497" s="62">
        <v>0.4</v>
      </c>
      <c r="D497" s="44">
        <f t="shared" si="1"/>
        <v>25.136507</v>
      </c>
      <c r="E497" s="10">
        <f t="shared" si="2"/>
        <v>10.054602800000001</v>
      </c>
      <c r="F497" s="10"/>
      <c r="G497" s="10"/>
      <c r="H497" s="5"/>
    </row>
    <row r="498" spans="2:8" ht="12.75">
      <c r="B498" s="62"/>
      <c r="C498" s="62"/>
      <c r="E498" s="10"/>
      <c r="F498" s="10"/>
      <c r="G498" s="10"/>
      <c r="H498" s="10"/>
    </row>
    <row r="499" spans="1:8" s="2" customFormat="1" ht="12.75">
      <c r="A499" s="2" t="s">
        <v>131</v>
      </c>
      <c r="B499" s="3"/>
      <c r="C499" s="3"/>
      <c r="D499" s="15"/>
      <c r="E499" s="15">
        <f>SUM(E492:E498)</f>
        <v>405.56656692800004</v>
      </c>
      <c r="F499" s="33"/>
      <c r="G499" s="33"/>
      <c r="H499" s="43"/>
    </row>
    <row r="501" spans="1:5" ht="12.75">
      <c r="A501" t="s">
        <v>47</v>
      </c>
      <c r="B501" s="4" t="s">
        <v>58</v>
      </c>
      <c r="C501" s="4" t="s">
        <v>100</v>
      </c>
      <c r="E501" s="7">
        <f>E499*'items de calculo'!C18</f>
        <v>8.516897905488</v>
      </c>
    </row>
    <row r="503" spans="1:7" s="2" customFormat="1" ht="12.75">
      <c r="A503" s="2" t="s">
        <v>132</v>
      </c>
      <c r="B503" s="3"/>
      <c r="C503" s="3"/>
      <c r="D503" s="15"/>
      <c r="E503" s="15">
        <f>SUM(E499,E501)</f>
        <v>414.08346483348805</v>
      </c>
      <c r="F503" s="15"/>
      <c r="G503" s="15"/>
    </row>
    <row r="505" spans="1:5" ht="12.75">
      <c r="A505" t="s">
        <v>133</v>
      </c>
      <c r="B505" s="4" t="s">
        <v>58</v>
      </c>
      <c r="C505" s="4">
        <v>23</v>
      </c>
      <c r="E505" s="7">
        <f>E503*'items de calculo'!C19</f>
        <v>95.23919691170225</v>
      </c>
    </row>
    <row r="507" spans="1:7" s="2" customFormat="1" ht="12.75">
      <c r="A507" s="2" t="s">
        <v>134</v>
      </c>
      <c r="B507" s="3"/>
      <c r="C507" s="3"/>
      <c r="D507" s="15"/>
      <c r="E507" s="15">
        <f>SUM(E503:E505)</f>
        <v>509.3226617451903</v>
      </c>
      <c r="F507" s="15"/>
      <c r="G507" s="15"/>
    </row>
    <row r="509" spans="1:5" ht="12.75">
      <c r="A509" t="s">
        <v>135</v>
      </c>
      <c r="B509" s="4" t="s">
        <v>103</v>
      </c>
      <c r="C509" s="4">
        <v>3.2</v>
      </c>
      <c r="D509" s="7">
        <f>D17</f>
        <v>39.373073</v>
      </c>
      <c r="E509" s="7">
        <f>D509*C509</f>
        <v>125.9938336</v>
      </c>
    </row>
    <row r="510" spans="1:5" ht="12.75">
      <c r="A510" t="s">
        <v>74</v>
      </c>
      <c r="B510" s="4" t="s">
        <v>103</v>
      </c>
      <c r="C510" s="4">
        <v>7.6</v>
      </c>
      <c r="D510" s="7">
        <f>D18</f>
        <v>28.949649</v>
      </c>
      <c r="E510" s="7">
        <f>D510*C510</f>
        <v>220.0173324</v>
      </c>
    </row>
    <row r="512" spans="1:7" s="2" customFormat="1" ht="12.75">
      <c r="A512" s="2" t="s">
        <v>136</v>
      </c>
      <c r="B512" s="3"/>
      <c r="C512" s="3"/>
      <c r="D512" s="15"/>
      <c r="E512" s="15">
        <f>SUM(E509:E510)</f>
        <v>346.011166</v>
      </c>
      <c r="F512" s="15"/>
      <c r="G512" s="15"/>
    </row>
    <row r="513" spans="1:7" s="2" customFormat="1" ht="12.75">
      <c r="A513" s="2" t="s">
        <v>137</v>
      </c>
      <c r="B513" s="3"/>
      <c r="C513" s="3" t="s">
        <v>46</v>
      </c>
      <c r="D513" s="15"/>
      <c r="E513" s="15">
        <f>E512+E507</f>
        <v>855.3338277451903</v>
      </c>
      <c r="F513" s="15"/>
      <c r="G513" s="15"/>
    </row>
    <row r="515" spans="1:5" ht="12.75">
      <c r="A515" t="s">
        <v>119</v>
      </c>
      <c r="B515" s="4" t="s">
        <v>58</v>
      </c>
      <c r="C515" s="4">
        <v>15</v>
      </c>
      <c r="E515" s="7">
        <f>E513*'items de calculo'!C17</f>
        <v>128.30007416177855</v>
      </c>
    </row>
    <row r="516" spans="1:5" ht="12.75">
      <c r="A516" t="s">
        <v>47</v>
      </c>
      <c r="B516" s="4" t="s">
        <v>58</v>
      </c>
      <c r="C516" s="4" t="s">
        <v>60</v>
      </c>
      <c r="E516" s="7">
        <f>E515*'items de calculo'!C18</f>
        <v>2.6943015573973494</v>
      </c>
    </row>
    <row r="518" spans="1:7" s="2" customFormat="1" ht="12.75">
      <c r="A518" s="2" t="s">
        <v>138</v>
      </c>
      <c r="B518" s="3"/>
      <c r="C518" s="3"/>
      <c r="D518" s="15"/>
      <c r="E518" s="15">
        <f>SUM(E515:E517)</f>
        <v>130.9943757191759</v>
      </c>
      <c r="F518" s="15"/>
      <c r="G518" s="15"/>
    </row>
    <row r="520" spans="1:5" ht="12.75">
      <c r="A520" t="s">
        <v>121</v>
      </c>
      <c r="B520" s="4" t="s">
        <v>58</v>
      </c>
      <c r="C520" s="4">
        <v>23</v>
      </c>
      <c r="E520" s="7">
        <f>E518*'items de calculo'!C19</f>
        <v>30.12870641541046</v>
      </c>
    </row>
    <row r="521" spans="1:5" ht="12.75">
      <c r="A521" t="s">
        <v>77</v>
      </c>
      <c r="B521" s="4" t="s">
        <v>58</v>
      </c>
      <c r="C521" s="4">
        <v>56</v>
      </c>
      <c r="E521" s="7">
        <f>E512*'items de calculo'!E20</f>
        <v>193.76625296000003</v>
      </c>
    </row>
    <row r="523" spans="1:7" s="2" customFormat="1" ht="12.75">
      <c r="A523" s="2" t="s">
        <v>139</v>
      </c>
      <c r="B523" s="3"/>
      <c r="C523" s="3" t="s">
        <v>140</v>
      </c>
      <c r="D523" s="15"/>
      <c r="E523" s="15">
        <f>SUM(E513,E518,E520:E521)</f>
        <v>1210.2231628397767</v>
      </c>
      <c r="F523" s="15"/>
      <c r="G523" s="15"/>
    </row>
    <row r="525" spans="1:5" ht="12.75">
      <c r="A525" t="s">
        <v>53</v>
      </c>
      <c r="B525" s="4" t="s">
        <v>58</v>
      </c>
      <c r="C525" s="4">
        <v>5</v>
      </c>
      <c r="E525" s="7">
        <f>E523*'items de calculo'!C21</f>
        <v>60.51115814198884</v>
      </c>
    </row>
    <row r="526" spans="1:5" ht="12.75">
      <c r="A526" t="s">
        <v>78</v>
      </c>
      <c r="B526" s="4" t="s">
        <v>58</v>
      </c>
      <c r="C526" s="4">
        <v>23</v>
      </c>
      <c r="E526" s="7">
        <f>E525*'items de calculo'!C19</f>
        <v>13.917566372657433</v>
      </c>
    </row>
    <row r="527" spans="2:9" ht="12.75">
      <c r="B527" s="62"/>
      <c r="C527" s="62"/>
      <c r="D527" s="10"/>
      <c r="E527" s="10"/>
      <c r="F527" s="10"/>
      <c r="G527" s="10"/>
      <c r="H527" s="5"/>
      <c r="I527" s="5"/>
    </row>
    <row r="528" spans="1:9" ht="15.75">
      <c r="A528" s="17" t="s">
        <v>55</v>
      </c>
      <c r="B528" s="83"/>
      <c r="C528" s="83"/>
      <c r="D528" s="40"/>
      <c r="E528" s="35">
        <f>SUM(E523:E526)</f>
        <v>1284.6518873544228</v>
      </c>
      <c r="F528" s="35"/>
      <c r="G528" s="35"/>
      <c r="H528" s="35"/>
      <c r="I528" s="5"/>
    </row>
  </sheetData>
  <sheetProtection password="CA9B" sheet="1" objects="1" scenarios="1"/>
  <printOptions/>
  <pageMargins left="0.75" right="0.75" top="1" bottom="1" header="0" footer="0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8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5.8515625" style="0" bestFit="1" customWidth="1"/>
    <col min="2" max="2" width="11.421875" style="4" customWidth="1"/>
    <col min="3" max="3" width="13.8515625" style="4" customWidth="1"/>
    <col min="4" max="4" width="15.00390625" style="7" customWidth="1"/>
    <col min="5" max="5" width="12.421875" style="7" bestFit="1" customWidth="1"/>
    <col min="6" max="6" width="12.8515625" style="7" bestFit="1" customWidth="1"/>
    <col min="7" max="7" width="13.57421875" style="7" bestFit="1" customWidth="1"/>
  </cols>
  <sheetData>
    <row r="1" spans="1:7" s="67" customFormat="1" ht="20.25">
      <c r="A1" s="64" t="s">
        <v>23</v>
      </c>
      <c r="B1" s="65"/>
      <c r="D1" s="84">
        <v>37257</v>
      </c>
      <c r="E1" s="66"/>
      <c r="F1" s="66"/>
      <c r="G1" s="66"/>
    </row>
    <row r="2" spans="1:3" ht="12.75">
      <c r="A2" s="2"/>
      <c r="C2" s="3"/>
    </row>
    <row r="3" spans="1:7" s="32" customFormat="1" ht="12.75">
      <c r="A3" s="27" t="s">
        <v>25</v>
      </c>
      <c r="B3" s="28"/>
      <c r="C3" s="29" t="s">
        <v>26</v>
      </c>
      <c r="D3" s="31"/>
      <c r="E3" s="31"/>
      <c r="F3" s="31"/>
      <c r="G3" s="31"/>
    </row>
    <row r="5" spans="1:3" ht="15.75">
      <c r="A5" s="25" t="s">
        <v>27</v>
      </c>
      <c r="B5" s="26"/>
      <c r="C5" s="26" t="s">
        <v>28</v>
      </c>
    </row>
    <row r="8" spans="1:7" ht="15.75">
      <c r="A8" s="2" t="s">
        <v>125</v>
      </c>
      <c r="B8" s="3" t="s">
        <v>29</v>
      </c>
      <c r="C8" s="3" t="s">
        <v>30</v>
      </c>
      <c r="D8" s="22" t="s">
        <v>31</v>
      </c>
      <c r="E8" s="23"/>
      <c r="F8" s="24" t="s">
        <v>32</v>
      </c>
      <c r="G8" s="16"/>
    </row>
    <row r="9" spans="4:7" ht="12.75">
      <c r="D9" s="9" t="s">
        <v>33</v>
      </c>
      <c r="E9" s="8" t="s">
        <v>34</v>
      </c>
      <c r="F9" s="9" t="s">
        <v>33</v>
      </c>
      <c r="G9" s="8" t="s">
        <v>34</v>
      </c>
    </row>
    <row r="10" spans="4:7" ht="12.75">
      <c r="D10" s="9"/>
      <c r="E10" s="8"/>
      <c r="G10" s="8"/>
    </row>
    <row r="11" spans="1:7" ht="12.75">
      <c r="A11" t="s">
        <v>35</v>
      </c>
      <c r="B11" s="4" t="s">
        <v>56</v>
      </c>
      <c r="C11" s="4">
        <v>120</v>
      </c>
      <c r="D11" s="9">
        <f>'items de calculo'!C4/1000</f>
        <v>5.596328931</v>
      </c>
      <c r="E11" s="8">
        <f>D11*C11</f>
        <v>671.55947172</v>
      </c>
      <c r="F11" s="9">
        <f>'items de calculo'!C3/1000</f>
        <v>2.157780755</v>
      </c>
      <c r="G11" s="8">
        <f>F11*C11</f>
        <v>258.93369060000003</v>
      </c>
    </row>
    <row r="12" spans="1:7" ht="12.75">
      <c r="A12" t="s">
        <v>36</v>
      </c>
      <c r="B12" s="4" t="s">
        <v>1</v>
      </c>
      <c r="C12" s="4">
        <v>0.09</v>
      </c>
      <c r="D12" s="9">
        <f>'items de calculo'!C6</f>
        <v>452.42326</v>
      </c>
      <c r="E12" s="8">
        <f>D12*C12</f>
        <v>40.7180934</v>
      </c>
      <c r="F12" s="9">
        <f>D12</f>
        <v>452.42326</v>
      </c>
      <c r="G12" s="8">
        <f>E12</f>
        <v>40.7180934</v>
      </c>
    </row>
    <row r="13" spans="1:7" ht="12.75">
      <c r="A13" t="s">
        <v>59</v>
      </c>
      <c r="B13" s="4" t="s">
        <v>2</v>
      </c>
      <c r="C13" s="4">
        <v>9</v>
      </c>
      <c r="D13" s="9">
        <f>'items de calculo'!C5/50</f>
        <v>2.05446354</v>
      </c>
      <c r="E13" s="8">
        <f>D13*C13</f>
        <v>18.49017186</v>
      </c>
      <c r="F13" s="7">
        <f>D13</f>
        <v>2.05446354</v>
      </c>
      <c r="G13" s="8">
        <f>E13</f>
        <v>18.49017186</v>
      </c>
    </row>
    <row r="14" spans="4:7" ht="12.75">
      <c r="D14" s="9"/>
      <c r="E14" s="8"/>
      <c r="G14" s="8"/>
    </row>
    <row r="15" spans="1:7" s="2" customFormat="1" ht="12.75">
      <c r="A15" s="2" t="s">
        <v>37</v>
      </c>
      <c r="B15" s="3"/>
      <c r="C15" s="3"/>
      <c r="D15" s="13"/>
      <c r="E15" s="14">
        <f>SUM(E11:E14)</f>
        <v>730.7677369800001</v>
      </c>
      <c r="F15" s="15"/>
      <c r="G15" s="14">
        <f>SUM(G11:G14)</f>
        <v>318.14195586</v>
      </c>
    </row>
    <row r="16" spans="4:7" ht="12.75">
      <c r="D16" s="9"/>
      <c r="E16" s="8"/>
      <c r="G16" s="8"/>
    </row>
    <row r="17" spans="1:7" ht="12.75">
      <c r="A17" t="s">
        <v>38</v>
      </c>
      <c r="B17" s="4" t="s">
        <v>57</v>
      </c>
      <c r="C17" s="4">
        <v>2.5</v>
      </c>
      <c r="D17" s="9">
        <f>'items de calculo'!C13</f>
        <v>39.373073</v>
      </c>
      <c r="E17" s="8">
        <f>D17*C17</f>
        <v>98.4326825</v>
      </c>
      <c r="F17" s="7">
        <f>D17</f>
        <v>39.373073</v>
      </c>
      <c r="G17" s="8">
        <f>E17</f>
        <v>98.4326825</v>
      </c>
    </row>
    <row r="18" spans="1:7" ht="12.75">
      <c r="A18" t="s">
        <v>39</v>
      </c>
      <c r="B18" s="4" t="s">
        <v>57</v>
      </c>
      <c r="C18" s="4">
        <v>1.3</v>
      </c>
      <c r="D18" s="9">
        <f>'items de calculo'!C14</f>
        <v>28.949649</v>
      </c>
      <c r="E18" s="8">
        <f>D18*C18</f>
        <v>37.6345437</v>
      </c>
      <c r="F18" s="7">
        <f>D18</f>
        <v>28.949649</v>
      </c>
      <c r="G18" s="8">
        <f>E18</f>
        <v>37.6345437</v>
      </c>
    </row>
    <row r="19" spans="4:7" ht="12.75">
      <c r="D19" s="9"/>
      <c r="E19" s="8"/>
      <c r="G19" s="8"/>
    </row>
    <row r="20" spans="1:7" s="2" customFormat="1" ht="12.75">
      <c r="A20" s="2" t="s">
        <v>40</v>
      </c>
      <c r="B20" s="3"/>
      <c r="C20" s="3"/>
      <c r="D20" s="13"/>
      <c r="E20" s="14">
        <f>SUM(E17:E19)</f>
        <v>136.0672262</v>
      </c>
      <c r="F20" s="15"/>
      <c r="G20" s="14">
        <f>SUM(G17:G19)</f>
        <v>136.0672262</v>
      </c>
    </row>
    <row r="21" spans="1:7" ht="12.75">
      <c r="A21" s="2"/>
      <c r="B21" s="3"/>
      <c r="D21" s="9"/>
      <c r="E21" s="8"/>
      <c r="G21" s="8"/>
    </row>
    <row r="22" spans="1:7" ht="12.75">
      <c r="A22" s="2" t="s">
        <v>41</v>
      </c>
      <c r="B22" s="3" t="s">
        <v>42</v>
      </c>
      <c r="D22" s="9"/>
      <c r="E22" s="14">
        <f>E20+E15</f>
        <v>866.8349631800002</v>
      </c>
      <c r="G22" s="14">
        <f>G20+G15</f>
        <v>454.20918206</v>
      </c>
    </row>
    <row r="23" spans="4:7" ht="12.75">
      <c r="D23" s="9"/>
      <c r="E23" s="8"/>
      <c r="G23" s="8"/>
    </row>
    <row r="24" spans="1:7" ht="12.75">
      <c r="A24" t="s">
        <v>43</v>
      </c>
      <c r="B24" s="4" t="s">
        <v>58</v>
      </c>
      <c r="C24" s="4">
        <v>20</v>
      </c>
      <c r="D24" s="9"/>
      <c r="E24" s="11">
        <f>E22*'items de calculo'!C16</f>
        <v>173.36699263600005</v>
      </c>
      <c r="F24" s="12"/>
      <c r="G24" s="11">
        <f>G22*'items de calculo'!C16</f>
        <v>90.841836412</v>
      </c>
    </row>
    <row r="25" spans="4:7" ht="12.75">
      <c r="D25" s="9"/>
      <c r="E25" s="8"/>
      <c r="G25" s="8"/>
    </row>
    <row r="26" spans="1:7" ht="12.75">
      <c r="A26" s="2" t="s">
        <v>44</v>
      </c>
      <c r="D26" s="9"/>
      <c r="E26" s="14">
        <f>E24</f>
        <v>173.36699263600005</v>
      </c>
      <c r="F26" s="15"/>
      <c r="G26" s="14">
        <f>G24</f>
        <v>90.841836412</v>
      </c>
    </row>
    <row r="27" spans="1:7" ht="12.75">
      <c r="A27" s="2"/>
      <c r="D27" s="9"/>
      <c r="E27" s="8"/>
      <c r="G27" s="8"/>
    </row>
    <row r="28" spans="1:7" ht="12.75">
      <c r="A28" s="2" t="s">
        <v>45</v>
      </c>
      <c r="B28" s="3" t="s">
        <v>46</v>
      </c>
      <c r="D28" s="13"/>
      <c r="E28" s="14">
        <f>E26+E22</f>
        <v>1040.2019558160002</v>
      </c>
      <c r="F28" s="15"/>
      <c r="G28" s="14">
        <f>G26+G22</f>
        <v>545.051018472</v>
      </c>
    </row>
    <row r="29" spans="4:7" ht="12.75">
      <c r="D29" s="9"/>
      <c r="E29" s="8"/>
      <c r="G29" s="8"/>
    </row>
    <row r="30" spans="1:7" ht="12.75">
      <c r="A30" t="s">
        <v>47</v>
      </c>
      <c r="B30" s="4" t="s">
        <v>58</v>
      </c>
      <c r="C30" s="4" t="s">
        <v>60</v>
      </c>
      <c r="D30" s="9"/>
      <c r="E30" s="8">
        <f>E28*'items de calculo'!C18</f>
        <v>21.844241072136004</v>
      </c>
      <c r="G30" s="8">
        <f>G28*'items de calculo'!C18</f>
        <v>11.446071387912</v>
      </c>
    </row>
    <row r="31" spans="4:7" ht="12.75">
      <c r="D31" s="9"/>
      <c r="E31" s="8"/>
      <c r="G31" s="8"/>
    </row>
    <row r="32" spans="1:7" ht="12.75">
      <c r="A32" s="6" t="s">
        <v>48</v>
      </c>
      <c r="B32" s="3" t="s">
        <v>49</v>
      </c>
      <c r="D32" s="9"/>
      <c r="E32" s="14">
        <f>E28+E30</f>
        <v>1062.0461968881361</v>
      </c>
      <c r="F32" s="15"/>
      <c r="G32" s="14">
        <f>G28+G30</f>
        <v>556.497089859912</v>
      </c>
    </row>
    <row r="33" spans="4:7" ht="12.75">
      <c r="D33" s="9"/>
      <c r="E33" s="8"/>
      <c r="G33" s="8"/>
    </row>
    <row r="34" spans="1:7" ht="12.75">
      <c r="A34" t="s">
        <v>50</v>
      </c>
      <c r="B34" s="4" t="s">
        <v>58</v>
      </c>
      <c r="C34" s="4">
        <v>23</v>
      </c>
      <c r="D34" s="9"/>
      <c r="E34" s="8">
        <f>E32*'items de calculo'!C19</f>
        <v>244.27062528427132</v>
      </c>
      <c r="G34" s="8">
        <f>G32*'items de calculo'!C19</f>
        <v>127.99433066777976</v>
      </c>
    </row>
    <row r="35" spans="1:7" ht="12.75">
      <c r="A35" t="s">
        <v>51</v>
      </c>
      <c r="B35" s="4" t="s">
        <v>58</v>
      </c>
      <c r="C35" s="4">
        <v>68</v>
      </c>
      <c r="D35" s="9"/>
      <c r="E35" s="8">
        <f>E20*'items de calculo'!G20</f>
        <v>92.525713816</v>
      </c>
      <c r="G35" s="8">
        <f>G20*'items de calculo'!G20</f>
        <v>92.525713816</v>
      </c>
    </row>
    <row r="36" spans="4:7" ht="12.75">
      <c r="D36" s="9"/>
      <c r="E36" s="8"/>
      <c r="G36" s="8"/>
    </row>
    <row r="37" spans="1:7" s="2" customFormat="1" ht="12.75">
      <c r="A37" s="2" t="s">
        <v>52</v>
      </c>
      <c r="B37" s="3"/>
      <c r="C37" s="3"/>
      <c r="D37" s="13"/>
      <c r="E37" s="14">
        <f>SUM(E34:E36,E32)</f>
        <v>1398.8425359884075</v>
      </c>
      <c r="F37" s="15"/>
      <c r="G37" s="14">
        <f>SUM(G34:G36,G32)</f>
        <v>777.0171343436917</v>
      </c>
    </row>
    <row r="38" spans="4:7" ht="12.75">
      <c r="D38" s="9"/>
      <c r="E38" s="8"/>
      <c r="G38" s="8"/>
    </row>
    <row r="39" spans="1:7" ht="12.75">
      <c r="A39" t="s">
        <v>53</v>
      </c>
      <c r="B39" s="4" t="s">
        <v>58</v>
      </c>
      <c r="C39" s="4">
        <v>5</v>
      </c>
      <c r="D39" s="9"/>
      <c r="E39" s="8">
        <f>E37*'items de calculo'!C21</f>
        <v>69.94212679942038</v>
      </c>
      <c r="G39" s="8">
        <f>G37*'items de calculo'!C21</f>
        <v>38.85085671718459</v>
      </c>
    </row>
    <row r="40" spans="1:7" ht="12.75">
      <c r="A40" t="s">
        <v>54</v>
      </c>
      <c r="B40" s="4" t="s">
        <v>58</v>
      </c>
      <c r="C40" s="4">
        <v>23</v>
      </c>
      <c r="D40" s="9"/>
      <c r="E40" s="8">
        <f>E39*'items de calculo'!C19</f>
        <v>16.086689163866687</v>
      </c>
      <c r="G40" s="8">
        <f>G39*'items de calculo'!C19</f>
        <v>8.935697044952457</v>
      </c>
    </row>
    <row r="41" spans="4:7" ht="12.75">
      <c r="D41" s="9"/>
      <c r="E41" s="8"/>
      <c r="G41" s="8"/>
    </row>
    <row r="42" spans="1:7" ht="15.75">
      <c r="A42" s="17" t="s">
        <v>55</v>
      </c>
      <c r="B42" s="18"/>
      <c r="C42" s="18"/>
      <c r="D42" s="19"/>
      <c r="E42" s="20">
        <f>SUM(E37:E40)</f>
        <v>1484.8713519516944</v>
      </c>
      <c r="F42" s="21"/>
      <c r="G42" s="20">
        <f>SUM(G37:G40)</f>
        <v>824.8036881058288</v>
      </c>
    </row>
    <row r="43" spans="4:7" ht="12.75">
      <c r="D43" s="9"/>
      <c r="E43" s="8"/>
      <c r="G43" s="8"/>
    </row>
    <row r="44" spans="1:3" ht="15.75">
      <c r="A44" s="25" t="s">
        <v>63</v>
      </c>
      <c r="B44" s="26"/>
      <c r="C44" s="26" t="s">
        <v>61</v>
      </c>
    </row>
    <row r="47" spans="1:7" ht="15.75">
      <c r="A47" s="2" t="s">
        <v>125</v>
      </c>
      <c r="B47" s="3" t="s">
        <v>29</v>
      </c>
      <c r="C47" s="3" t="s">
        <v>30</v>
      </c>
      <c r="D47" s="22" t="s">
        <v>31</v>
      </c>
      <c r="E47" s="23"/>
      <c r="F47" s="24" t="s">
        <v>32</v>
      </c>
      <c r="G47" s="16"/>
    </row>
    <row r="48" spans="4:7" ht="12.75">
      <c r="D48" s="9" t="s">
        <v>33</v>
      </c>
      <c r="E48" s="8" t="s">
        <v>34</v>
      </c>
      <c r="F48" s="9" t="s">
        <v>33</v>
      </c>
      <c r="G48" s="8" t="s">
        <v>34</v>
      </c>
    </row>
    <row r="49" spans="4:7" ht="12.75">
      <c r="D49" s="9"/>
      <c r="E49" s="8"/>
      <c r="G49" s="8"/>
    </row>
    <row r="50" spans="1:7" ht="12.75">
      <c r="A50" t="s">
        <v>35</v>
      </c>
      <c r="B50" s="4" t="s">
        <v>56</v>
      </c>
      <c r="C50" s="4">
        <v>60</v>
      </c>
      <c r="D50" s="9">
        <f>D11</f>
        <v>5.596328931</v>
      </c>
      <c r="E50" s="8">
        <f>D50*C50</f>
        <v>335.77973586</v>
      </c>
      <c r="F50" s="9">
        <f>F11</f>
        <v>2.157780755</v>
      </c>
      <c r="G50" s="8">
        <f>F50*C50</f>
        <v>129.46684530000002</v>
      </c>
    </row>
    <row r="51" spans="1:7" ht="12.75">
      <c r="A51" t="s">
        <v>36</v>
      </c>
      <c r="B51" s="4" t="s">
        <v>1</v>
      </c>
      <c r="C51" s="4">
        <v>0.045</v>
      </c>
      <c r="D51" s="9">
        <f>D12</f>
        <v>452.42326</v>
      </c>
      <c r="E51" s="8">
        <f>D51*C51</f>
        <v>20.3590467</v>
      </c>
      <c r="F51" s="9">
        <f>F12</f>
        <v>452.42326</v>
      </c>
      <c r="G51" s="8">
        <f>F51*C51</f>
        <v>20.3590467</v>
      </c>
    </row>
    <row r="52" spans="1:7" ht="12.75">
      <c r="A52" t="s">
        <v>59</v>
      </c>
      <c r="B52" s="4" t="s">
        <v>2</v>
      </c>
      <c r="C52" s="4">
        <v>5</v>
      </c>
      <c r="D52" s="9">
        <f>D13</f>
        <v>2.05446354</v>
      </c>
      <c r="E52" s="8">
        <f>D52*C52</f>
        <v>10.2723177</v>
      </c>
      <c r="F52" s="9">
        <f>F13</f>
        <v>2.05446354</v>
      </c>
      <c r="G52" s="8">
        <f>F52*C52</f>
        <v>10.2723177</v>
      </c>
    </row>
    <row r="53" spans="4:7" ht="12.75">
      <c r="D53" s="9"/>
      <c r="E53" s="8"/>
      <c r="G53" s="8"/>
    </row>
    <row r="54" spans="1:7" ht="12.75">
      <c r="A54" s="2" t="s">
        <v>37</v>
      </c>
      <c r="B54" s="3"/>
      <c r="C54" s="3"/>
      <c r="D54" s="13"/>
      <c r="E54" s="14">
        <f>SUM(E50:E53)</f>
        <v>366.41110026</v>
      </c>
      <c r="F54" s="15"/>
      <c r="G54" s="14">
        <f>SUM(G50:G53)</f>
        <v>160.0982097</v>
      </c>
    </row>
    <row r="55" spans="4:7" ht="12.75">
      <c r="D55" s="9"/>
      <c r="E55" s="8"/>
      <c r="G55" s="8"/>
    </row>
    <row r="56" spans="1:7" ht="12.75">
      <c r="A56" t="s">
        <v>38</v>
      </c>
      <c r="B56" s="4" t="s">
        <v>57</v>
      </c>
      <c r="C56" s="4">
        <v>1.2</v>
      </c>
      <c r="D56" s="9">
        <f>D17</f>
        <v>39.373073</v>
      </c>
      <c r="E56" s="8">
        <f>D56*C56</f>
        <v>47.2476876</v>
      </c>
      <c r="F56" s="7">
        <f>D56</f>
        <v>39.373073</v>
      </c>
      <c r="G56" s="8">
        <f>E56</f>
        <v>47.2476876</v>
      </c>
    </row>
    <row r="57" spans="1:7" ht="12.75">
      <c r="A57" t="s">
        <v>39</v>
      </c>
      <c r="B57" s="4" t="s">
        <v>57</v>
      </c>
      <c r="C57" s="4">
        <v>0.8</v>
      </c>
      <c r="D57" s="9">
        <f>D18</f>
        <v>28.949649</v>
      </c>
      <c r="E57" s="8">
        <f>D57*C57</f>
        <v>23.1597192</v>
      </c>
      <c r="F57" s="7">
        <f>D57</f>
        <v>28.949649</v>
      </c>
      <c r="G57" s="8">
        <f>E57</f>
        <v>23.1597192</v>
      </c>
    </row>
    <row r="58" spans="4:7" ht="12.75">
      <c r="D58" s="9"/>
      <c r="E58" s="8"/>
      <c r="G58" s="8"/>
    </row>
    <row r="59" spans="1:7" ht="12.75">
      <c r="A59" s="2" t="s">
        <v>40</v>
      </c>
      <c r="B59" s="3"/>
      <c r="C59" s="3"/>
      <c r="D59" s="13"/>
      <c r="E59" s="14">
        <f>SUM(E56:E58)</f>
        <v>70.4074068</v>
      </c>
      <c r="F59" s="15"/>
      <c r="G59" s="14">
        <f>SUM(G56:G58)</f>
        <v>70.4074068</v>
      </c>
    </row>
    <row r="60" spans="1:7" ht="12.75">
      <c r="A60" s="2"/>
      <c r="B60" s="3"/>
      <c r="D60" s="9"/>
      <c r="E60" s="8"/>
      <c r="G60" s="8"/>
    </row>
    <row r="61" spans="1:7" ht="12.75">
      <c r="A61" s="2" t="s">
        <v>41</v>
      </c>
      <c r="B61" s="3" t="s">
        <v>42</v>
      </c>
      <c r="D61" s="9"/>
      <c r="E61" s="14">
        <f>E59+E54</f>
        <v>436.81850706</v>
      </c>
      <c r="G61" s="14">
        <f>G59+G54</f>
        <v>230.50561650000003</v>
      </c>
    </row>
    <row r="62" spans="4:7" ht="12.75">
      <c r="D62" s="9"/>
      <c r="E62" s="8"/>
      <c r="G62" s="8"/>
    </row>
    <row r="63" spans="1:7" ht="12.75">
      <c r="A63" t="s">
        <v>43</v>
      </c>
      <c r="B63" s="4" t="s">
        <v>58</v>
      </c>
      <c r="C63" s="4">
        <v>20</v>
      </c>
      <c r="D63" s="9"/>
      <c r="E63" s="11">
        <f>E61*'items de calculo'!C16</f>
        <v>87.36370141200001</v>
      </c>
      <c r="F63" s="12"/>
      <c r="G63" s="11">
        <f>G61*'items de calculo'!C16</f>
        <v>46.10112330000001</v>
      </c>
    </row>
    <row r="64" spans="4:7" ht="12.75">
      <c r="D64" s="9"/>
      <c r="E64" s="8"/>
      <c r="G64" s="8"/>
    </row>
    <row r="65" spans="1:7" ht="12.75">
      <c r="A65" s="2" t="s">
        <v>44</v>
      </c>
      <c r="D65" s="9"/>
      <c r="E65" s="14">
        <f>E63</f>
        <v>87.36370141200001</v>
      </c>
      <c r="F65" s="15"/>
      <c r="G65" s="14">
        <f>G63</f>
        <v>46.10112330000001</v>
      </c>
    </row>
    <row r="66" spans="1:7" ht="12.75">
      <c r="A66" s="2"/>
      <c r="D66" s="9"/>
      <c r="E66" s="8"/>
      <c r="G66" s="8"/>
    </row>
    <row r="67" spans="1:7" ht="12.75">
      <c r="A67" s="2" t="s">
        <v>45</v>
      </c>
      <c r="B67" s="3" t="s">
        <v>46</v>
      </c>
      <c r="D67" s="13"/>
      <c r="E67" s="14">
        <f>E65+E61</f>
        <v>524.182208472</v>
      </c>
      <c r="F67" s="15"/>
      <c r="G67" s="14">
        <f>G65+G61</f>
        <v>276.6067398</v>
      </c>
    </row>
    <row r="68" spans="4:7" ht="12.75">
      <c r="D68" s="9"/>
      <c r="E68" s="8"/>
      <c r="G68" s="8"/>
    </row>
    <row r="69" spans="1:7" ht="12.75">
      <c r="A69" t="s">
        <v>47</v>
      </c>
      <c r="B69" s="4" t="s">
        <v>58</v>
      </c>
      <c r="C69" s="4" t="s">
        <v>60</v>
      </c>
      <c r="D69" s="9"/>
      <c r="E69" s="8">
        <f>E67*'items de calculo'!C18</f>
        <v>11.007826377911998</v>
      </c>
      <c r="G69" s="8">
        <f>G67*'items de calculo'!C18</f>
        <v>5.808741535799999</v>
      </c>
    </row>
    <row r="70" spans="4:7" ht="12.75">
      <c r="D70" s="9"/>
      <c r="E70" s="8"/>
      <c r="G70" s="8"/>
    </row>
    <row r="71" spans="1:7" ht="12.75">
      <c r="A71" s="6" t="s">
        <v>48</v>
      </c>
      <c r="B71" s="3" t="s">
        <v>49</v>
      </c>
      <c r="D71" s="9"/>
      <c r="E71" s="14">
        <f>E67+E69</f>
        <v>535.190034849912</v>
      </c>
      <c r="F71" s="15"/>
      <c r="G71" s="14">
        <f>G67+G69</f>
        <v>282.4154813358</v>
      </c>
    </row>
    <row r="72" spans="4:7" ht="12.75">
      <c r="D72" s="9"/>
      <c r="E72" s="8"/>
      <c r="G72" s="8"/>
    </row>
    <row r="73" spans="1:7" ht="12.75">
      <c r="A73" t="s">
        <v>50</v>
      </c>
      <c r="B73" s="4" t="s">
        <v>58</v>
      </c>
      <c r="C73" s="4">
        <v>23</v>
      </c>
      <c r="D73" s="9"/>
      <c r="E73" s="8">
        <f>E71*'items de calculo'!C19</f>
        <v>123.09370801547976</v>
      </c>
      <c r="G73" s="8">
        <f>G71*'items de calculo'!C19</f>
        <v>64.955560707234</v>
      </c>
    </row>
    <row r="74" spans="1:7" ht="12.75">
      <c r="A74" t="s">
        <v>51</v>
      </c>
      <c r="B74" s="4" t="s">
        <v>58</v>
      </c>
      <c r="C74" s="4">
        <v>68</v>
      </c>
      <c r="D74" s="9"/>
      <c r="E74" s="8">
        <f>E59*'items de calculo'!G20</f>
        <v>47.877036624000006</v>
      </c>
      <c r="G74" s="8">
        <f>G59*'items de calculo'!G20</f>
        <v>47.877036624000006</v>
      </c>
    </row>
    <row r="75" spans="4:7" ht="12.75">
      <c r="D75" s="9"/>
      <c r="E75" s="8"/>
      <c r="G75" s="8"/>
    </row>
    <row r="76" spans="1:7" ht="12.75">
      <c r="A76" s="2" t="s">
        <v>52</v>
      </c>
      <c r="B76" s="3"/>
      <c r="C76" s="3"/>
      <c r="D76" s="13"/>
      <c r="E76" s="14">
        <f>SUM(E73:E74,E71)</f>
        <v>706.1607794893918</v>
      </c>
      <c r="F76" s="15"/>
      <c r="G76" s="14">
        <f>SUM(G73:G75,G71)</f>
        <v>395.248078667034</v>
      </c>
    </row>
    <row r="77" spans="4:7" ht="12.75">
      <c r="D77" s="9"/>
      <c r="E77" s="8"/>
      <c r="G77" s="8"/>
    </row>
    <row r="78" spans="1:7" ht="12.75">
      <c r="A78" t="s">
        <v>53</v>
      </c>
      <c r="B78" s="4" t="s">
        <v>58</v>
      </c>
      <c r="C78" s="4">
        <v>5</v>
      </c>
      <c r="D78" s="9"/>
      <c r="E78" s="8">
        <f>E76*'items de calculo'!C21</f>
        <v>35.30803897446959</v>
      </c>
      <c r="G78" s="8">
        <f>G76*'items de calculo'!C21</f>
        <v>19.762403933351703</v>
      </c>
    </row>
    <row r="79" spans="1:7" ht="12.75">
      <c r="A79" t="s">
        <v>54</v>
      </c>
      <c r="B79" s="4" t="s">
        <v>58</v>
      </c>
      <c r="C79" s="4">
        <v>23</v>
      </c>
      <c r="D79" s="9"/>
      <c r="E79" s="8">
        <f>E78*'items de calculo'!C19</f>
        <v>8.120848964128006</v>
      </c>
      <c r="G79" s="8">
        <f>G78*'items de calculo'!C19</f>
        <v>4.545352904670891</v>
      </c>
    </row>
    <row r="80" spans="4:7" ht="12.75">
      <c r="D80" s="9"/>
      <c r="E80" s="8"/>
      <c r="G80" s="8"/>
    </row>
    <row r="81" spans="1:7" ht="15.75">
      <c r="A81" s="17" t="s">
        <v>55</v>
      </c>
      <c r="B81" s="18"/>
      <c r="C81" s="18"/>
      <c r="D81" s="19"/>
      <c r="E81" s="20">
        <f>SUM(E76:E79)</f>
        <v>749.5896674279893</v>
      </c>
      <c r="F81" s="21"/>
      <c r="G81" s="20">
        <f>SUM(G76:G79)</f>
        <v>419.5558355050566</v>
      </c>
    </row>
    <row r="82" spans="4:7" ht="12.75">
      <c r="D82" s="9"/>
      <c r="E82" s="8"/>
      <c r="G82" s="8"/>
    </row>
    <row r="83" spans="1:5" ht="15.75">
      <c r="A83" s="25" t="s">
        <v>64</v>
      </c>
      <c r="B83" s="26"/>
      <c r="C83" s="26" t="s">
        <v>61</v>
      </c>
      <c r="E83" s="25" t="s">
        <v>62</v>
      </c>
    </row>
    <row r="86" spans="1:7" ht="15.75">
      <c r="A86" s="2" t="s">
        <v>125</v>
      </c>
      <c r="B86" s="3" t="s">
        <v>29</v>
      </c>
      <c r="C86" s="3" t="s">
        <v>30</v>
      </c>
      <c r="D86" s="22" t="s">
        <v>31</v>
      </c>
      <c r="E86" s="23"/>
      <c r="F86" s="24" t="s">
        <v>32</v>
      </c>
      <c r="G86" s="16"/>
    </row>
    <row r="87" spans="4:7" ht="12.75">
      <c r="D87" s="9" t="s">
        <v>33</v>
      </c>
      <c r="E87" s="8" t="s">
        <v>34</v>
      </c>
      <c r="F87" s="9" t="s">
        <v>33</v>
      </c>
      <c r="G87" s="8" t="s">
        <v>34</v>
      </c>
    </row>
    <row r="88" spans="4:7" ht="12.75">
      <c r="D88" s="9"/>
      <c r="E88" s="8"/>
      <c r="G88" s="8"/>
    </row>
    <row r="89" spans="1:7" ht="12.75">
      <c r="A89" t="s">
        <v>35</v>
      </c>
      <c r="B89" s="4" t="s">
        <v>56</v>
      </c>
      <c r="C89" s="4">
        <v>60</v>
      </c>
      <c r="D89" s="9">
        <f>D50</f>
        <v>5.596328931</v>
      </c>
      <c r="E89" s="8">
        <f>D89*C89</f>
        <v>335.77973586</v>
      </c>
      <c r="F89" s="9">
        <f>F50</f>
        <v>2.157780755</v>
      </c>
      <c r="G89" s="8">
        <f>F89*C89</f>
        <v>129.46684530000002</v>
      </c>
    </row>
    <row r="90" spans="1:7" ht="12.75">
      <c r="A90" t="s">
        <v>36</v>
      </c>
      <c r="B90" s="4" t="s">
        <v>1</v>
      </c>
      <c r="C90" s="4">
        <v>0.0458</v>
      </c>
      <c r="D90" s="9">
        <f>D51</f>
        <v>452.42326</v>
      </c>
      <c r="E90" s="8">
        <f>D90*C90</f>
        <v>20.720985308000003</v>
      </c>
      <c r="F90" s="9">
        <f>F51</f>
        <v>452.42326</v>
      </c>
      <c r="G90" s="8">
        <f>F90*C90</f>
        <v>20.720985308000003</v>
      </c>
    </row>
    <row r="91" spans="1:7" ht="12.75">
      <c r="A91" t="s">
        <v>59</v>
      </c>
      <c r="B91" s="4" t="s">
        <v>2</v>
      </c>
      <c r="C91" s="4">
        <v>5</v>
      </c>
      <c r="D91" s="9">
        <f>D52</f>
        <v>2.05446354</v>
      </c>
      <c r="E91" s="8">
        <f>D91*C91</f>
        <v>10.2723177</v>
      </c>
      <c r="F91" s="9">
        <f>F52</f>
        <v>2.05446354</v>
      </c>
      <c r="G91" s="8">
        <f>F91*C91</f>
        <v>10.2723177</v>
      </c>
    </row>
    <row r="92" spans="4:7" ht="12.75">
      <c r="D92" s="9"/>
      <c r="E92" s="8"/>
      <c r="G92" s="8"/>
    </row>
    <row r="93" spans="1:7" ht="12.75">
      <c r="A93" s="2" t="s">
        <v>37</v>
      </c>
      <c r="B93" s="3"/>
      <c r="C93" s="3"/>
      <c r="D93" s="13"/>
      <c r="E93" s="14">
        <f>SUM(E89:E92)</f>
        <v>366.773038868</v>
      </c>
      <c r="F93" s="15"/>
      <c r="G93" s="14">
        <f>SUM(G89:G92)</f>
        <v>160.46014830800002</v>
      </c>
    </row>
    <row r="94" spans="4:7" ht="12.75">
      <c r="D94" s="9"/>
      <c r="E94" s="8"/>
      <c r="G94" s="8"/>
    </row>
    <row r="95" spans="1:7" ht="12.75">
      <c r="A95" t="s">
        <v>38</v>
      </c>
      <c r="B95" s="4" t="s">
        <v>57</v>
      </c>
      <c r="C95" s="4">
        <v>2</v>
      </c>
      <c r="D95" s="9">
        <f>D56</f>
        <v>39.373073</v>
      </c>
      <c r="E95" s="8">
        <f>D95*C95</f>
        <v>78.746146</v>
      </c>
      <c r="F95" s="7">
        <f>D95</f>
        <v>39.373073</v>
      </c>
      <c r="G95" s="8">
        <f>E95</f>
        <v>78.746146</v>
      </c>
    </row>
    <row r="96" spans="1:7" ht="12.75">
      <c r="A96" t="s">
        <v>39</v>
      </c>
      <c r="B96" s="4" t="s">
        <v>57</v>
      </c>
      <c r="C96" s="4">
        <v>1</v>
      </c>
      <c r="D96" s="9">
        <f>D57</f>
        <v>28.949649</v>
      </c>
      <c r="E96" s="8">
        <f>D96*C96</f>
        <v>28.949649</v>
      </c>
      <c r="F96" s="7">
        <f>D96</f>
        <v>28.949649</v>
      </c>
      <c r="G96" s="8">
        <f>E96</f>
        <v>28.949649</v>
      </c>
    </row>
    <row r="97" spans="4:7" ht="12.75">
      <c r="D97" s="9"/>
      <c r="E97" s="8"/>
      <c r="G97" s="8"/>
    </row>
    <row r="98" spans="1:7" ht="12.75">
      <c r="A98" s="2" t="s">
        <v>40</v>
      </c>
      <c r="B98" s="3"/>
      <c r="C98" s="3"/>
      <c r="D98" s="13"/>
      <c r="E98" s="14">
        <f>SUM(E95:E97)</f>
        <v>107.695795</v>
      </c>
      <c r="F98" s="15"/>
      <c r="G98" s="14">
        <f>SUM(G95:G97)</f>
        <v>107.695795</v>
      </c>
    </row>
    <row r="99" spans="1:7" ht="12.75">
      <c r="A99" s="2"/>
      <c r="B99" s="3"/>
      <c r="D99" s="9"/>
      <c r="E99" s="8"/>
      <c r="G99" s="8"/>
    </row>
    <row r="100" spans="1:7" ht="12.75">
      <c r="A100" s="2" t="s">
        <v>41</v>
      </c>
      <c r="B100" s="3" t="s">
        <v>42</v>
      </c>
      <c r="D100" s="9"/>
      <c r="E100" s="14">
        <f>E98+E93</f>
        <v>474.46883386800005</v>
      </c>
      <c r="G100" s="14">
        <f>G98+G93</f>
        <v>268.155943308</v>
      </c>
    </row>
    <row r="101" spans="4:7" ht="12.75">
      <c r="D101" s="9"/>
      <c r="E101" s="8"/>
      <c r="G101" s="8"/>
    </row>
    <row r="102" spans="1:7" ht="12.75">
      <c r="A102" t="s">
        <v>43</v>
      </c>
      <c r="B102" s="4" t="s">
        <v>58</v>
      </c>
      <c r="C102" s="4">
        <v>20</v>
      </c>
      <c r="D102" s="9"/>
      <c r="E102" s="11">
        <f>E100*'items de calculo'!C16</f>
        <v>94.89376677360002</v>
      </c>
      <c r="F102" s="12"/>
      <c r="G102" s="11">
        <f>G100*'items de calculo'!C16</f>
        <v>53.63118866160001</v>
      </c>
    </row>
    <row r="103" spans="4:7" ht="12.75">
      <c r="D103" s="9"/>
      <c r="E103" s="8"/>
      <c r="G103" s="8"/>
    </row>
    <row r="104" spans="1:7" ht="12.75">
      <c r="A104" s="2" t="s">
        <v>44</v>
      </c>
      <c r="D104" s="9"/>
      <c r="E104" s="14">
        <f>E102</f>
        <v>94.89376677360002</v>
      </c>
      <c r="F104" s="15"/>
      <c r="G104" s="14">
        <f>G102</f>
        <v>53.63118866160001</v>
      </c>
    </row>
    <row r="105" spans="1:7" ht="12.75">
      <c r="A105" s="2"/>
      <c r="D105" s="9"/>
      <c r="E105" s="8"/>
      <c r="G105" s="8"/>
    </row>
    <row r="106" spans="1:7" ht="12.75">
      <c r="A106" s="2" t="s">
        <v>45</v>
      </c>
      <c r="B106" s="3" t="s">
        <v>46</v>
      </c>
      <c r="D106" s="13"/>
      <c r="E106" s="14">
        <f>E104+E100</f>
        <v>569.3626006416</v>
      </c>
      <c r="F106" s="15"/>
      <c r="G106" s="14">
        <f>G104+G100</f>
        <v>321.7871319696</v>
      </c>
    </row>
    <row r="107" spans="4:7" ht="12.75">
      <c r="D107" s="9"/>
      <c r="E107" s="8"/>
      <c r="G107" s="8"/>
    </row>
    <row r="108" spans="1:7" ht="12.75">
      <c r="A108" t="s">
        <v>47</v>
      </c>
      <c r="B108" s="4" t="s">
        <v>58</v>
      </c>
      <c r="C108" s="4" t="s">
        <v>60</v>
      </c>
      <c r="D108" s="9"/>
      <c r="E108" s="8">
        <f>E106*'items de calculo'!C18</f>
        <v>11.956614613473599</v>
      </c>
      <c r="G108" s="8">
        <f>G106*'items de calculo'!C18</f>
        <v>6.757529771361599</v>
      </c>
    </row>
    <row r="109" spans="4:7" ht="12.75">
      <c r="D109" s="9"/>
      <c r="E109" s="8"/>
      <c r="G109" s="8"/>
    </row>
    <row r="110" spans="1:7" ht="12.75">
      <c r="A110" s="6" t="s">
        <v>48</v>
      </c>
      <c r="B110" s="3" t="s">
        <v>49</v>
      </c>
      <c r="D110" s="9"/>
      <c r="E110" s="14">
        <f>E106+E108</f>
        <v>581.3192152550736</v>
      </c>
      <c r="F110" s="15"/>
      <c r="G110" s="14">
        <f>G106+G108</f>
        <v>328.5446617409616</v>
      </c>
    </row>
    <row r="111" spans="4:7" ht="12.75">
      <c r="D111" s="9"/>
      <c r="E111" s="8"/>
      <c r="G111" s="8"/>
    </row>
    <row r="112" spans="1:7" ht="12.75">
      <c r="A112" t="s">
        <v>50</v>
      </c>
      <c r="B112" s="4" t="s">
        <v>58</v>
      </c>
      <c r="C112" s="4">
        <v>23</v>
      </c>
      <c r="D112" s="9"/>
      <c r="E112" s="8">
        <f>E110*'items de calculo'!C19</f>
        <v>133.70341950866694</v>
      </c>
      <c r="G112" s="8">
        <f>G110*'items de calculo'!C19</f>
        <v>75.56527220042118</v>
      </c>
    </row>
    <row r="113" spans="1:7" ht="12.75">
      <c r="A113" t="s">
        <v>51</v>
      </c>
      <c r="B113" s="4" t="s">
        <v>58</v>
      </c>
      <c r="C113" s="4">
        <v>68</v>
      </c>
      <c r="D113" s="9"/>
      <c r="E113" s="8">
        <f>E98*'items de calculo'!G20</f>
        <v>73.23314060000001</v>
      </c>
      <c r="G113" s="8">
        <f>G98*'items de calculo'!G20</f>
        <v>73.23314060000001</v>
      </c>
    </row>
    <row r="114" spans="4:7" ht="12.75">
      <c r="D114" s="9"/>
      <c r="E114" s="8"/>
      <c r="G114" s="8"/>
    </row>
    <row r="115" spans="1:7" ht="12.75">
      <c r="A115" s="2" t="s">
        <v>52</v>
      </c>
      <c r="B115" s="3"/>
      <c r="C115" s="3"/>
      <c r="D115" s="13"/>
      <c r="E115" s="14">
        <f>SUM(E112:E114,E110)</f>
        <v>788.2557753637406</v>
      </c>
      <c r="F115" s="15"/>
      <c r="G115" s="14">
        <f>SUM(G112:G114,G110)</f>
        <v>477.3430745413828</v>
      </c>
    </row>
    <row r="116" spans="4:7" ht="12.75">
      <c r="D116" s="9"/>
      <c r="E116" s="8"/>
      <c r="G116" s="8"/>
    </row>
    <row r="117" spans="1:7" ht="12.75">
      <c r="A117" t="s">
        <v>53</v>
      </c>
      <c r="B117" s="4" t="s">
        <v>58</v>
      </c>
      <c r="C117" s="4">
        <v>5</v>
      </c>
      <c r="D117" s="9"/>
      <c r="E117" s="8">
        <f>E115*'items de calculo'!C21</f>
        <v>39.41278876818703</v>
      </c>
      <c r="G117" s="8">
        <f>G115*'items de calculo'!C21</f>
        <v>23.86715372706914</v>
      </c>
    </row>
    <row r="118" spans="1:7" ht="12.75">
      <c r="A118" t="s">
        <v>54</v>
      </c>
      <c r="B118" s="4" t="s">
        <v>58</v>
      </c>
      <c r="C118" s="4">
        <v>23</v>
      </c>
      <c r="D118" s="9"/>
      <c r="E118" s="8">
        <f>E117*'items de calculo'!C19</f>
        <v>9.064941416683016</v>
      </c>
      <c r="G118" s="8">
        <f>G117*'items de calculo'!C19</f>
        <v>5.489445357225903</v>
      </c>
    </row>
    <row r="119" spans="4:7" ht="12.75">
      <c r="D119" s="9"/>
      <c r="E119" s="8"/>
      <c r="G119" s="8"/>
    </row>
    <row r="120" spans="1:7" ht="15.75">
      <c r="A120" s="17" t="s">
        <v>55</v>
      </c>
      <c r="B120" s="18"/>
      <c r="C120" s="18"/>
      <c r="D120" s="19"/>
      <c r="E120" s="20">
        <f>SUM(E115:E118)</f>
        <v>836.7335055486107</v>
      </c>
      <c r="F120" s="21"/>
      <c r="G120" s="20">
        <f>SUM(G115:G118)</f>
        <v>506.69967362567786</v>
      </c>
    </row>
    <row r="121" spans="4:7" ht="12.75">
      <c r="D121" s="9"/>
      <c r="E121" s="8"/>
      <c r="G121" s="8"/>
    </row>
    <row r="122" spans="1:7" s="32" customFormat="1" ht="12.75">
      <c r="A122" s="27" t="s">
        <v>67</v>
      </c>
      <c r="B122" s="28"/>
      <c r="C122" s="29" t="s">
        <v>26</v>
      </c>
      <c r="D122" s="30"/>
      <c r="E122" s="30"/>
      <c r="F122" s="31"/>
      <c r="G122" s="30"/>
    </row>
    <row r="123" spans="4:7" ht="12.75">
      <c r="D123" s="10"/>
      <c r="E123" s="10"/>
      <c r="G123" s="10"/>
    </row>
    <row r="124" spans="1:5" ht="15.75">
      <c r="A124" s="25" t="s">
        <v>65</v>
      </c>
      <c r="B124" s="26"/>
      <c r="C124" s="26" t="s">
        <v>66</v>
      </c>
      <c r="E124" s="25"/>
    </row>
    <row r="127" spans="1:8" ht="15.75">
      <c r="A127" s="2" t="s">
        <v>125</v>
      </c>
      <c r="B127" s="3" t="s">
        <v>29</v>
      </c>
      <c r="C127" s="36"/>
      <c r="D127" s="37" t="s">
        <v>68</v>
      </c>
      <c r="E127" s="23"/>
      <c r="F127" s="36"/>
      <c r="G127" s="24" t="s">
        <v>69</v>
      </c>
      <c r="H127" s="16"/>
    </row>
    <row r="128" spans="3:8" ht="12.75">
      <c r="C128" s="41" t="s">
        <v>30</v>
      </c>
      <c r="D128" s="34" t="s">
        <v>33</v>
      </c>
      <c r="E128" s="11" t="s">
        <v>34</v>
      </c>
      <c r="F128" s="41" t="s">
        <v>30</v>
      </c>
      <c r="G128" s="10" t="s">
        <v>33</v>
      </c>
      <c r="H128" s="8" t="s">
        <v>34</v>
      </c>
    </row>
    <row r="129" spans="3:8" ht="12.75">
      <c r="C129" s="38"/>
      <c r="D129" s="10"/>
      <c r="E129" s="8"/>
      <c r="F129" s="9"/>
      <c r="H129" s="8"/>
    </row>
    <row r="130" spans="1:8" ht="12.75">
      <c r="A130" t="s">
        <v>35</v>
      </c>
      <c r="B130" s="4" t="s">
        <v>56</v>
      </c>
      <c r="C130" s="38">
        <v>16</v>
      </c>
      <c r="D130" s="10">
        <f>'items de calculo'!C7/1000</f>
        <v>6.800432791</v>
      </c>
      <c r="E130" s="8">
        <f>D130*C130</f>
        <v>108.806924656</v>
      </c>
      <c r="F130" s="9">
        <v>32</v>
      </c>
      <c r="G130" s="10">
        <f>D130</f>
        <v>6.800432791</v>
      </c>
      <c r="H130" s="8">
        <f>G130*F130</f>
        <v>217.613849312</v>
      </c>
    </row>
    <row r="131" spans="1:8" ht="12.75">
      <c r="A131" t="s">
        <v>36</v>
      </c>
      <c r="B131" s="4" t="s">
        <v>1</v>
      </c>
      <c r="C131" s="38">
        <v>0.025</v>
      </c>
      <c r="D131" s="10">
        <f>D90</f>
        <v>452.42326</v>
      </c>
      <c r="E131" s="8">
        <f>D131*C131</f>
        <v>11.310581500000001</v>
      </c>
      <c r="F131" s="9">
        <v>0.07</v>
      </c>
      <c r="G131" s="10">
        <f>F90</f>
        <v>452.42326</v>
      </c>
      <c r="H131" s="8">
        <f>G131*F131</f>
        <v>31.669628200000005</v>
      </c>
    </row>
    <row r="132" spans="1:8" ht="12.75">
      <c r="A132" t="s">
        <v>59</v>
      </c>
      <c r="B132" s="4" t="s">
        <v>2</v>
      </c>
      <c r="C132" s="38">
        <v>3</v>
      </c>
      <c r="D132" s="10">
        <f>D91</f>
        <v>2.05446354</v>
      </c>
      <c r="E132" s="8">
        <f>D132*C132</f>
        <v>6.1633906199999995</v>
      </c>
      <c r="F132" s="9">
        <v>7</v>
      </c>
      <c r="G132" s="10">
        <f>F91</f>
        <v>2.05446354</v>
      </c>
      <c r="H132" s="8">
        <f>G132*F132</f>
        <v>14.38124478</v>
      </c>
    </row>
    <row r="133" spans="3:8" ht="12.75">
      <c r="C133" s="38"/>
      <c r="D133" s="10"/>
      <c r="E133" s="8"/>
      <c r="F133" s="10"/>
      <c r="H133" s="8"/>
    </row>
    <row r="134" spans="1:8" ht="12.75">
      <c r="A134" s="2" t="s">
        <v>37</v>
      </c>
      <c r="B134" s="3"/>
      <c r="C134" s="36"/>
      <c r="D134" s="33"/>
      <c r="E134" s="14">
        <f>SUM(E130:E133)</f>
        <v>126.280896776</v>
      </c>
      <c r="F134" s="33"/>
      <c r="G134" s="15"/>
      <c r="H134" s="14">
        <f>SUM(H130:H133)</f>
        <v>263.664722292</v>
      </c>
    </row>
    <row r="135" spans="3:8" ht="12.75">
      <c r="C135" s="38"/>
      <c r="D135" s="10"/>
      <c r="E135" s="8"/>
      <c r="F135" s="10"/>
      <c r="H135" s="8"/>
    </row>
    <row r="136" spans="1:8" ht="12.75">
      <c r="A136" t="s">
        <v>38</v>
      </c>
      <c r="B136" s="4" t="s">
        <v>57</v>
      </c>
      <c r="C136" s="38">
        <v>0.8</v>
      </c>
      <c r="D136" s="10">
        <f>D95</f>
        <v>39.373073</v>
      </c>
      <c r="E136" s="8">
        <f>D136*C136</f>
        <v>31.4984584</v>
      </c>
      <c r="F136" s="10">
        <v>0.9</v>
      </c>
      <c r="G136" s="10">
        <f>D95</f>
        <v>39.373073</v>
      </c>
      <c r="H136" s="8">
        <f>G136*F136</f>
        <v>35.4357657</v>
      </c>
    </row>
    <row r="137" spans="1:8" ht="12.75">
      <c r="A137" t="s">
        <v>39</v>
      </c>
      <c r="B137" s="4" t="s">
        <v>57</v>
      </c>
      <c r="C137" s="38">
        <v>0.5</v>
      </c>
      <c r="D137" s="10">
        <f>D96</f>
        <v>28.949649</v>
      </c>
      <c r="E137" s="8">
        <f>D137*C137</f>
        <v>14.4748245</v>
      </c>
      <c r="F137" s="10">
        <v>0.6</v>
      </c>
      <c r="G137" s="10">
        <f>D96</f>
        <v>28.949649</v>
      </c>
      <c r="H137" s="8">
        <f>G137*F137</f>
        <v>17.3697894</v>
      </c>
    </row>
    <row r="138" spans="3:8" ht="12.75">
      <c r="C138" s="38"/>
      <c r="D138" s="10"/>
      <c r="E138" s="8"/>
      <c r="F138" s="10"/>
      <c r="H138" s="8"/>
    </row>
    <row r="139" spans="1:8" ht="12.75">
      <c r="A139" s="2" t="s">
        <v>40</v>
      </c>
      <c r="B139" s="3"/>
      <c r="C139" s="36"/>
      <c r="D139" s="33"/>
      <c r="E139" s="14">
        <f>SUM(E136:E138)</f>
        <v>45.9732829</v>
      </c>
      <c r="F139" s="33"/>
      <c r="G139" s="15"/>
      <c r="H139" s="14">
        <f>SUM(H136:H138)</f>
        <v>52.80555509999999</v>
      </c>
    </row>
    <row r="140" spans="1:8" ht="12.75">
      <c r="A140" s="2"/>
      <c r="B140" s="3"/>
      <c r="C140" s="38"/>
      <c r="D140" s="10"/>
      <c r="E140" s="8"/>
      <c r="F140" s="10"/>
      <c r="H140" s="8"/>
    </row>
    <row r="141" spans="1:8" ht="12.75">
      <c r="A141" s="2" t="s">
        <v>41</v>
      </c>
      <c r="B141" s="3" t="s">
        <v>42</v>
      </c>
      <c r="C141" s="38"/>
      <c r="D141" s="10"/>
      <c r="E141" s="14">
        <f>E139+E134</f>
        <v>172.254179676</v>
      </c>
      <c r="F141" s="33"/>
      <c r="H141" s="14">
        <f>H139+H134</f>
        <v>316.470277392</v>
      </c>
    </row>
    <row r="142" spans="3:8" ht="12.75">
      <c r="C142" s="38"/>
      <c r="D142" s="10"/>
      <c r="E142" s="8"/>
      <c r="F142" s="10"/>
      <c r="H142" s="8"/>
    </row>
    <row r="143" spans="1:8" ht="12.75">
      <c r="A143" t="s">
        <v>43</v>
      </c>
      <c r="B143" s="4" t="s">
        <v>58</v>
      </c>
      <c r="C143" s="38">
        <v>20</v>
      </c>
      <c r="D143" s="10"/>
      <c r="E143" s="11">
        <f>E141*'items de calculo'!C16</f>
        <v>34.450835935200004</v>
      </c>
      <c r="F143" s="34"/>
      <c r="G143" s="12"/>
      <c r="H143" s="11">
        <f>H141*'items de calculo'!C16</f>
        <v>63.294055478400004</v>
      </c>
    </row>
    <row r="144" spans="3:8" ht="12.75">
      <c r="C144" s="38"/>
      <c r="D144" s="10"/>
      <c r="E144" s="8"/>
      <c r="F144" s="10"/>
      <c r="H144" s="8"/>
    </row>
    <row r="145" spans="1:8" ht="12.75">
      <c r="A145" s="2" t="s">
        <v>44</v>
      </c>
      <c r="C145" s="38"/>
      <c r="D145" s="10"/>
      <c r="E145" s="14">
        <f>E143</f>
        <v>34.450835935200004</v>
      </c>
      <c r="F145" s="33"/>
      <c r="G145" s="15"/>
      <c r="H145" s="14">
        <f>H143</f>
        <v>63.294055478400004</v>
      </c>
    </row>
    <row r="146" spans="1:8" ht="12.75">
      <c r="A146" s="2"/>
      <c r="C146" s="38"/>
      <c r="D146" s="10"/>
      <c r="E146" s="8"/>
      <c r="F146" s="10"/>
      <c r="H146" s="8"/>
    </row>
    <row r="147" spans="1:8" ht="12.75">
      <c r="A147" s="2" t="s">
        <v>45</v>
      </c>
      <c r="B147" s="3" t="s">
        <v>46</v>
      </c>
      <c r="C147" s="38"/>
      <c r="D147" s="33"/>
      <c r="E147" s="14">
        <f>E145+E141</f>
        <v>206.7050156112</v>
      </c>
      <c r="F147" s="33"/>
      <c r="G147" s="15"/>
      <c r="H147" s="14">
        <f>H145+H141</f>
        <v>379.76433287040004</v>
      </c>
    </row>
    <row r="148" spans="3:8" ht="12.75">
      <c r="C148" s="38"/>
      <c r="D148" s="10"/>
      <c r="E148" s="8"/>
      <c r="F148" s="10"/>
      <c r="H148" s="8"/>
    </row>
    <row r="149" spans="1:8" ht="12.75">
      <c r="A149" t="s">
        <v>47</v>
      </c>
      <c r="B149" s="4" t="s">
        <v>58</v>
      </c>
      <c r="C149" s="38" t="s">
        <v>60</v>
      </c>
      <c r="D149" s="10"/>
      <c r="E149" s="8">
        <f>E147*'items de calculo'!C18</f>
        <v>4.3408053278351995</v>
      </c>
      <c r="F149" s="10"/>
      <c r="H149" s="8">
        <f>H147*'items de calculo'!C18</f>
        <v>7.9750509902784</v>
      </c>
    </row>
    <row r="150" spans="3:8" ht="12.75">
      <c r="C150" s="38"/>
      <c r="D150" s="10"/>
      <c r="E150" s="8"/>
      <c r="F150" s="10"/>
      <c r="H150" s="8"/>
    </row>
    <row r="151" spans="1:8" ht="12.75">
      <c r="A151" s="6" t="s">
        <v>48</v>
      </c>
      <c r="B151" s="3" t="s">
        <v>49</v>
      </c>
      <c r="C151" s="38"/>
      <c r="D151" s="10"/>
      <c r="E151" s="14">
        <f>E147+E149</f>
        <v>211.0458209390352</v>
      </c>
      <c r="F151" s="33"/>
      <c r="G151" s="15"/>
      <c r="H151" s="14">
        <f>H147+H149</f>
        <v>387.73938386067846</v>
      </c>
    </row>
    <row r="152" spans="3:8" ht="12.75">
      <c r="C152" s="38"/>
      <c r="D152" s="10"/>
      <c r="E152" s="8"/>
      <c r="F152" s="10"/>
      <c r="H152" s="8"/>
    </row>
    <row r="153" spans="1:8" ht="12.75">
      <c r="A153" t="s">
        <v>50</v>
      </c>
      <c r="B153" s="4" t="s">
        <v>58</v>
      </c>
      <c r="C153" s="38">
        <v>23</v>
      </c>
      <c r="D153" s="10"/>
      <c r="E153" s="8">
        <f>E151*'items de calculo'!C19</f>
        <v>48.540538815978095</v>
      </c>
      <c r="F153" s="10"/>
      <c r="H153" s="8">
        <f>H151*'items de calculo'!C19</f>
        <v>89.18005828795604</v>
      </c>
    </row>
    <row r="154" spans="1:8" ht="12.75">
      <c r="A154" t="s">
        <v>51</v>
      </c>
      <c r="B154" s="4" t="s">
        <v>58</v>
      </c>
      <c r="C154" s="38">
        <v>68</v>
      </c>
      <c r="D154" s="10"/>
      <c r="E154" s="8">
        <f>E139*'items de calculo'!G20</f>
        <v>31.261832372000004</v>
      </c>
      <c r="F154" s="10"/>
      <c r="H154" s="8">
        <f>H139*'items de calculo'!G20</f>
        <v>35.907777468</v>
      </c>
    </row>
    <row r="155" spans="3:8" ht="12.75">
      <c r="C155" s="38"/>
      <c r="D155" s="10"/>
      <c r="E155" s="8"/>
      <c r="F155" s="10"/>
      <c r="H155" s="8"/>
    </row>
    <row r="156" spans="1:8" ht="12.75">
      <c r="A156" s="2" t="s">
        <v>52</v>
      </c>
      <c r="B156" s="3"/>
      <c r="C156" s="36"/>
      <c r="D156" s="33"/>
      <c r="E156" s="14">
        <f>SUM(E153:E155,E151)</f>
        <v>290.8481921270133</v>
      </c>
      <c r="F156" s="33"/>
      <c r="G156" s="15"/>
      <c r="H156" s="14">
        <f>SUM(H153:H155,H151)</f>
        <v>512.8272196166345</v>
      </c>
    </row>
    <row r="157" spans="3:8" ht="12.75">
      <c r="C157" s="38"/>
      <c r="D157" s="10"/>
      <c r="E157" s="8"/>
      <c r="F157" s="10"/>
      <c r="H157" s="8"/>
    </row>
    <row r="158" spans="1:8" ht="12.75">
      <c r="A158" t="s">
        <v>53</v>
      </c>
      <c r="B158" s="4" t="s">
        <v>58</v>
      </c>
      <c r="C158" s="38">
        <v>5</v>
      </c>
      <c r="D158" s="10"/>
      <c r="E158" s="8">
        <f>E156*'items de calculo'!C21</f>
        <v>14.542409606350667</v>
      </c>
      <c r="F158" s="10"/>
      <c r="H158" s="8">
        <f>H156*'items de calculo'!C21</f>
        <v>25.641360980831724</v>
      </c>
    </row>
    <row r="159" spans="1:8" ht="12.75">
      <c r="A159" t="s">
        <v>54</v>
      </c>
      <c r="B159" s="4" t="s">
        <v>58</v>
      </c>
      <c r="C159" s="38">
        <v>23</v>
      </c>
      <c r="D159" s="10"/>
      <c r="E159" s="8">
        <f>E158*'items de calculo'!C19</f>
        <v>3.3447542094606533</v>
      </c>
      <c r="F159" s="10"/>
      <c r="H159" s="8">
        <f>H158*'items de calculo'!C19</f>
        <v>5.897513025591297</v>
      </c>
    </row>
    <row r="160" spans="3:8" ht="12.75">
      <c r="C160" s="38"/>
      <c r="D160" s="10"/>
      <c r="E160" s="8"/>
      <c r="F160" s="10"/>
      <c r="H160" s="8"/>
    </row>
    <row r="161" spans="1:8" ht="15.75">
      <c r="A161" s="17" t="s">
        <v>55</v>
      </c>
      <c r="B161" s="18"/>
      <c r="C161" s="39"/>
      <c r="D161" s="40"/>
      <c r="E161" s="20">
        <f>SUM(E156:E159)</f>
        <v>308.7353559428246</v>
      </c>
      <c r="F161" s="35"/>
      <c r="G161" s="21"/>
      <c r="H161" s="20">
        <f>SUM(H156:H159)</f>
        <v>544.3660936230574</v>
      </c>
    </row>
    <row r="162" spans="3:8" ht="12.75">
      <c r="C162" s="38"/>
      <c r="D162" s="10"/>
      <c r="E162" s="8"/>
      <c r="F162" s="10"/>
      <c r="H162" s="8"/>
    </row>
    <row r="163" spans="1:8" ht="12.75">
      <c r="A163" s="27" t="s">
        <v>70</v>
      </c>
      <c r="B163" s="28"/>
      <c r="C163" s="29" t="s">
        <v>71</v>
      </c>
      <c r="D163" s="30"/>
      <c r="E163" s="30"/>
      <c r="F163" s="31"/>
      <c r="G163" s="30"/>
      <c r="H163" s="32"/>
    </row>
    <row r="164" spans="4:7" ht="12.75">
      <c r="D164" s="10"/>
      <c r="E164" s="10"/>
      <c r="G164" s="10"/>
    </row>
    <row r="166" spans="1:10" ht="15.75">
      <c r="A166" s="2" t="s">
        <v>125</v>
      </c>
      <c r="B166" s="3" t="s">
        <v>29</v>
      </c>
      <c r="C166" s="42" t="s">
        <v>72</v>
      </c>
      <c r="E166" s="23"/>
      <c r="F166" s="42" t="s">
        <v>73</v>
      </c>
      <c r="H166" s="24"/>
      <c r="I166" s="56"/>
      <c r="J166" s="5"/>
    </row>
    <row r="167" spans="3:8" ht="12.75">
      <c r="C167" s="41" t="s">
        <v>30</v>
      </c>
      <c r="D167" s="10" t="s">
        <v>33</v>
      </c>
      <c r="E167" s="8" t="s">
        <v>34</v>
      </c>
      <c r="F167" s="41" t="s">
        <v>30</v>
      </c>
      <c r="G167" s="10" t="s">
        <v>33</v>
      </c>
      <c r="H167" s="8" t="s">
        <v>34</v>
      </c>
    </row>
    <row r="168" spans="3:8" ht="12.75">
      <c r="C168" s="38"/>
      <c r="D168" s="10"/>
      <c r="E168" s="8"/>
      <c r="F168" s="10"/>
      <c r="H168" s="8"/>
    </row>
    <row r="169" spans="1:8" ht="12.75">
      <c r="A169" t="s">
        <v>74</v>
      </c>
      <c r="B169" s="4" t="s">
        <v>57</v>
      </c>
      <c r="C169" s="38">
        <v>1</v>
      </c>
      <c r="D169" s="44">
        <f>D18</f>
        <v>28.949649</v>
      </c>
      <c r="E169" s="45">
        <f>D169*C169</f>
        <v>28.949649</v>
      </c>
      <c r="F169" s="44">
        <v>1.6</v>
      </c>
      <c r="G169" s="44">
        <f>D18</f>
        <v>28.949649</v>
      </c>
      <c r="H169" s="45">
        <f>G169*F169</f>
        <v>46.3194384</v>
      </c>
    </row>
    <row r="170" spans="1:8" ht="12.75">
      <c r="A170" t="s">
        <v>75</v>
      </c>
      <c r="B170" s="4" t="s">
        <v>58</v>
      </c>
      <c r="C170" s="38">
        <v>20</v>
      </c>
      <c r="D170" s="44"/>
      <c r="E170" s="45">
        <f>E169*'items de calculo'!C16</f>
        <v>5.7899298</v>
      </c>
      <c r="F170" s="44">
        <v>20</v>
      </c>
      <c r="G170" s="44"/>
      <c r="H170" s="45">
        <f>H169*'items de calculo'!C16</f>
        <v>9.263887680000002</v>
      </c>
    </row>
    <row r="171" spans="3:9" ht="12.75">
      <c r="C171" s="38"/>
      <c r="D171" s="44"/>
      <c r="E171" s="45"/>
      <c r="F171" s="44"/>
      <c r="G171" s="44"/>
      <c r="H171" s="45"/>
      <c r="I171" s="57"/>
    </row>
    <row r="172" spans="1:9" s="2" customFormat="1" ht="12.75">
      <c r="A172" s="2" t="s">
        <v>37</v>
      </c>
      <c r="B172" s="3"/>
      <c r="C172" s="36"/>
      <c r="D172" s="46"/>
      <c r="E172" s="47">
        <f>SUM(E169:E171)</f>
        <v>34.739578800000004</v>
      </c>
      <c r="F172" s="48"/>
      <c r="G172" s="46"/>
      <c r="H172" s="47">
        <f>SUM(H169:H171)</f>
        <v>55.583326080000006</v>
      </c>
      <c r="I172" s="58"/>
    </row>
    <row r="173" spans="3:9" ht="12.75">
      <c r="C173" s="38"/>
      <c r="D173" s="44"/>
      <c r="E173" s="45"/>
      <c r="F173" s="50"/>
      <c r="G173" s="50"/>
      <c r="H173" s="55"/>
      <c r="I173" s="57"/>
    </row>
    <row r="174" spans="1:9" ht="12.75">
      <c r="A174" t="s">
        <v>47</v>
      </c>
      <c r="B174" s="4" t="s">
        <v>58</v>
      </c>
      <c r="C174" s="38" t="s">
        <v>60</v>
      </c>
      <c r="D174" s="44"/>
      <c r="E174" s="45">
        <f>E172*'items de calculo'!C18</f>
        <v>0.7295311548</v>
      </c>
      <c r="F174" s="38" t="s">
        <v>60</v>
      </c>
      <c r="G174" s="50"/>
      <c r="H174" s="45">
        <f>H172*'items de calculo'!C18</f>
        <v>1.16724984768</v>
      </c>
      <c r="I174" s="57"/>
    </row>
    <row r="175" spans="3:9" ht="12.75">
      <c r="C175" s="38"/>
      <c r="D175" s="44"/>
      <c r="E175" s="45"/>
      <c r="F175" s="38"/>
      <c r="G175" s="50"/>
      <c r="H175" s="55"/>
      <c r="I175" s="57"/>
    </row>
    <row r="176" spans="1:9" s="2" customFormat="1" ht="12.75">
      <c r="A176" s="2" t="s">
        <v>40</v>
      </c>
      <c r="B176" s="3" t="s">
        <v>76</v>
      </c>
      <c r="C176" s="36"/>
      <c r="D176" s="46"/>
      <c r="E176" s="47">
        <f>SUM(E172:E175)</f>
        <v>35.469109954800004</v>
      </c>
      <c r="F176" s="36"/>
      <c r="G176" s="48"/>
      <c r="H176" s="47">
        <f>SUM(H172:H175)</f>
        <v>56.75057592768</v>
      </c>
      <c r="I176" s="58"/>
    </row>
    <row r="177" spans="3:9" ht="12.75">
      <c r="C177" s="38"/>
      <c r="D177" s="44"/>
      <c r="E177" s="45"/>
      <c r="F177" s="38"/>
      <c r="G177" s="50"/>
      <c r="H177" s="55"/>
      <c r="I177" s="57"/>
    </row>
    <row r="178" spans="1:9" ht="12.75">
      <c r="A178" t="s">
        <v>50</v>
      </c>
      <c r="B178" s="4" t="s">
        <v>58</v>
      </c>
      <c r="C178" s="38">
        <v>23</v>
      </c>
      <c r="D178" s="44"/>
      <c r="E178" s="45">
        <f>E176*'items de calculo'!C19</f>
        <v>8.157895289604001</v>
      </c>
      <c r="F178" s="38">
        <v>23</v>
      </c>
      <c r="G178" s="50"/>
      <c r="H178" s="45">
        <f>H176*'items de calculo'!C19</f>
        <v>13.052632463366402</v>
      </c>
      <c r="I178" s="57"/>
    </row>
    <row r="179" spans="1:9" ht="12.75">
      <c r="A179" t="s">
        <v>77</v>
      </c>
      <c r="B179" s="4" t="s">
        <v>58</v>
      </c>
      <c r="C179" s="38">
        <v>68</v>
      </c>
      <c r="D179" s="44"/>
      <c r="E179" s="45">
        <f>E169*'items de calculo'!G20</f>
        <v>19.68576132</v>
      </c>
      <c r="F179" s="38">
        <v>68</v>
      </c>
      <c r="G179" s="50"/>
      <c r="H179" s="45">
        <f>H169*'items de calculo'!G20</f>
        <v>31.497218112000006</v>
      </c>
      <c r="I179" s="57"/>
    </row>
    <row r="180" spans="3:9" ht="12.75">
      <c r="C180" s="38"/>
      <c r="D180" s="44"/>
      <c r="E180" s="45"/>
      <c r="F180" s="38"/>
      <c r="G180" s="50"/>
      <c r="H180" s="55"/>
      <c r="I180" s="57"/>
    </row>
    <row r="181" spans="1:9" s="2" customFormat="1" ht="12.75">
      <c r="A181" s="2" t="s">
        <v>41</v>
      </c>
      <c r="B181" s="3"/>
      <c r="C181" s="36"/>
      <c r="D181" s="46"/>
      <c r="E181" s="47">
        <f>SUM(E176:E180)</f>
        <v>63.312766564404</v>
      </c>
      <c r="F181" s="36"/>
      <c r="G181" s="48"/>
      <c r="H181" s="47">
        <f>SUM(H176:H180)</f>
        <v>101.30042650304642</v>
      </c>
      <c r="I181" s="58"/>
    </row>
    <row r="182" spans="3:9" ht="12.75">
      <c r="C182" s="38"/>
      <c r="D182" s="44"/>
      <c r="E182" s="45"/>
      <c r="F182" s="38"/>
      <c r="G182" s="50"/>
      <c r="H182" s="55"/>
      <c r="I182" s="57"/>
    </row>
    <row r="183" spans="1:9" ht="12.75">
      <c r="A183" t="s">
        <v>53</v>
      </c>
      <c r="B183" s="4" t="s">
        <v>58</v>
      </c>
      <c r="C183" s="38">
        <v>5</v>
      </c>
      <c r="D183" s="44"/>
      <c r="E183" s="45">
        <f>E181*'items de calculo'!C21</f>
        <v>3.1656383282202003</v>
      </c>
      <c r="F183" s="38">
        <v>5</v>
      </c>
      <c r="G183" s="50"/>
      <c r="H183" s="45">
        <f>H181*'items de calculo'!C21</f>
        <v>5.065021325152322</v>
      </c>
      <c r="I183" s="57"/>
    </row>
    <row r="184" spans="1:9" ht="12.75">
      <c r="A184" t="s">
        <v>78</v>
      </c>
      <c r="B184" s="4" t="s">
        <v>58</v>
      </c>
      <c r="C184" s="38">
        <v>23</v>
      </c>
      <c r="D184" s="44"/>
      <c r="E184" s="45">
        <f>E183*'items de calculo'!C19</f>
        <v>0.7280968154906461</v>
      </c>
      <c r="F184" s="38">
        <v>23</v>
      </c>
      <c r="G184" s="50"/>
      <c r="H184" s="45">
        <f>H183*'items de calculo'!C19</f>
        <v>1.164954904785034</v>
      </c>
      <c r="I184" s="57"/>
    </row>
    <row r="185" spans="2:9" ht="12.75">
      <c r="B185" s="55"/>
      <c r="D185" s="50"/>
      <c r="E185" s="45"/>
      <c r="F185" s="4"/>
      <c r="G185" s="50"/>
      <c r="H185" s="55"/>
      <c r="I185" s="57"/>
    </row>
    <row r="186" spans="1:9" ht="15.75">
      <c r="A186" s="17" t="s">
        <v>55</v>
      </c>
      <c r="B186" s="18"/>
      <c r="C186" s="39"/>
      <c r="D186" s="51"/>
      <c r="E186" s="52">
        <f>SUM(E181:E184)</f>
        <v>67.20650170811484</v>
      </c>
      <c r="F186" s="53"/>
      <c r="G186" s="54"/>
      <c r="H186" s="52">
        <f>SUM(H181:H184)</f>
        <v>107.53040273298377</v>
      </c>
      <c r="I186" s="57"/>
    </row>
    <row r="188" spans="1:8" ht="12.75">
      <c r="A188" s="27" t="s">
        <v>79</v>
      </c>
      <c r="B188" s="28"/>
      <c r="C188" s="59" t="s">
        <v>80</v>
      </c>
      <c r="D188" s="30"/>
      <c r="E188" s="30"/>
      <c r="F188" s="31"/>
      <c r="G188" s="30"/>
      <c r="H188" s="32"/>
    </row>
    <row r="189" spans="4:7" ht="12.75">
      <c r="D189" s="10"/>
      <c r="E189" s="10"/>
      <c r="G189" s="10"/>
    </row>
    <row r="191" spans="1:10" ht="15.75">
      <c r="A191" s="2" t="s">
        <v>125</v>
      </c>
      <c r="B191" s="3" t="s">
        <v>29</v>
      </c>
      <c r="C191" s="60" t="s">
        <v>81</v>
      </c>
      <c r="E191" s="23"/>
      <c r="F191" s="42" t="s">
        <v>82</v>
      </c>
      <c r="H191" s="24"/>
      <c r="I191" s="56"/>
      <c r="J191" s="5"/>
    </row>
    <row r="192" spans="3:8" ht="12.75">
      <c r="C192" s="41" t="s">
        <v>30</v>
      </c>
      <c r="D192" s="10" t="s">
        <v>33</v>
      </c>
      <c r="E192" s="8" t="s">
        <v>34</v>
      </c>
      <c r="F192" s="41" t="s">
        <v>30</v>
      </c>
      <c r="G192" s="10" t="s">
        <v>33</v>
      </c>
      <c r="H192" s="8" t="s">
        <v>34</v>
      </c>
    </row>
    <row r="193" spans="3:8" ht="12.75">
      <c r="C193" s="38"/>
      <c r="D193" s="10"/>
      <c r="E193" s="8"/>
      <c r="F193" s="10"/>
      <c r="H193" s="8"/>
    </row>
    <row r="194" spans="1:8" ht="12.75">
      <c r="A194" t="s">
        <v>83</v>
      </c>
      <c r="B194" s="4" t="s">
        <v>57</v>
      </c>
      <c r="C194" s="38">
        <v>0.16</v>
      </c>
      <c r="D194" s="7">
        <f>D17</f>
        <v>39.373073</v>
      </c>
      <c r="E194" s="8">
        <f>D194*C194</f>
        <v>6.29969168</v>
      </c>
      <c r="F194" s="38">
        <v>0.04</v>
      </c>
      <c r="G194" s="7">
        <f>D17</f>
        <v>39.373073</v>
      </c>
      <c r="H194" s="8">
        <f>G194*F194</f>
        <v>1.57492292</v>
      </c>
    </row>
    <row r="195" spans="1:8" ht="12.75">
      <c r="A195" t="s">
        <v>84</v>
      </c>
      <c r="B195" s="4" t="s">
        <v>57</v>
      </c>
      <c r="C195" s="38">
        <v>0.16</v>
      </c>
      <c r="D195" s="7">
        <f>D18</f>
        <v>28.949649</v>
      </c>
      <c r="E195" s="8">
        <f>D195*C195</f>
        <v>4.63194384</v>
      </c>
      <c r="F195" s="38">
        <v>0.04</v>
      </c>
      <c r="G195" s="7">
        <f>D18</f>
        <v>28.949649</v>
      </c>
      <c r="H195" s="8">
        <f>G195*F195</f>
        <v>1.15798596</v>
      </c>
    </row>
    <row r="196" spans="3:8" ht="12.75">
      <c r="C196" s="38"/>
      <c r="E196" s="8"/>
      <c r="F196" s="38"/>
      <c r="H196" s="8"/>
    </row>
    <row r="197" spans="1:8" s="2" customFormat="1" ht="12.75">
      <c r="A197" s="2" t="s">
        <v>37</v>
      </c>
      <c r="B197" s="3"/>
      <c r="C197" s="36"/>
      <c r="D197" s="15"/>
      <c r="E197" s="14">
        <f>SUM(E194:E196)</f>
        <v>10.93163552</v>
      </c>
      <c r="F197" s="36"/>
      <c r="G197" s="15"/>
      <c r="H197" s="14">
        <f>SUM(H194:H196)</f>
        <v>2.73290888</v>
      </c>
    </row>
    <row r="198" spans="3:8" ht="12.75">
      <c r="C198" s="38"/>
      <c r="E198" s="8"/>
      <c r="F198" s="38"/>
      <c r="H198" s="8"/>
    </row>
    <row r="199" spans="1:8" ht="12.75">
      <c r="A199" t="s">
        <v>75</v>
      </c>
      <c r="B199" s="4" t="s">
        <v>58</v>
      </c>
      <c r="C199" s="38">
        <v>20</v>
      </c>
      <c r="E199" s="8">
        <f>E197*'items de calculo'!C16</f>
        <v>2.186327104</v>
      </c>
      <c r="F199" s="38">
        <v>20</v>
      </c>
      <c r="H199" s="8">
        <f>H197*'items de calculo'!C16</f>
        <v>0.546581776</v>
      </c>
    </row>
    <row r="200" spans="3:8" ht="12.75">
      <c r="C200" s="38"/>
      <c r="E200" s="8"/>
      <c r="F200" s="38"/>
      <c r="H200" s="8"/>
    </row>
    <row r="201" spans="1:8" s="2" customFormat="1" ht="12.75">
      <c r="A201" s="2" t="s">
        <v>40</v>
      </c>
      <c r="B201" s="3"/>
      <c r="C201" s="36" t="s">
        <v>86</v>
      </c>
      <c r="D201" s="15"/>
      <c r="E201" s="14">
        <f>SUM(E197:E200)</f>
        <v>13.117962624</v>
      </c>
      <c r="F201" s="36" t="s">
        <v>86</v>
      </c>
      <c r="G201" s="15"/>
      <c r="H201" s="14">
        <f>SUM(H197:H200)</f>
        <v>3.279490656</v>
      </c>
    </row>
    <row r="202" spans="3:8" ht="12.75">
      <c r="C202" s="38"/>
      <c r="E202" s="8"/>
      <c r="F202" s="38"/>
      <c r="H202" s="8"/>
    </row>
    <row r="203" spans="1:8" ht="12.75">
      <c r="A203" t="s">
        <v>47</v>
      </c>
      <c r="B203" s="4" t="s">
        <v>58</v>
      </c>
      <c r="C203" s="38" t="s">
        <v>60</v>
      </c>
      <c r="E203" s="8">
        <f>E201*'items de calculo'!C18</f>
        <v>0.275477215104</v>
      </c>
      <c r="F203" s="38" t="s">
        <v>60</v>
      </c>
      <c r="H203" s="8">
        <f>H201*'items de calculo'!C18</f>
        <v>0.068869303776</v>
      </c>
    </row>
    <row r="204" spans="3:8" ht="12.75">
      <c r="C204" s="38"/>
      <c r="E204" s="8"/>
      <c r="F204" s="38"/>
      <c r="H204" s="8"/>
    </row>
    <row r="205" spans="1:8" s="2" customFormat="1" ht="12.75">
      <c r="A205" s="2" t="s">
        <v>41</v>
      </c>
      <c r="B205" s="3"/>
      <c r="C205" s="36"/>
      <c r="D205" s="15"/>
      <c r="E205" s="14">
        <f>SUM(E201:E204)</f>
        <v>13.393439839104001</v>
      </c>
      <c r="F205" s="36"/>
      <c r="G205" s="15"/>
      <c r="H205" s="14">
        <f>SUM(H201:H204)</f>
        <v>3.3483599597760003</v>
      </c>
    </row>
    <row r="206" spans="3:8" ht="12.75">
      <c r="C206" s="38"/>
      <c r="E206" s="8"/>
      <c r="F206" s="38"/>
      <c r="H206" s="8"/>
    </row>
    <row r="207" spans="1:8" ht="12.75">
      <c r="A207" t="s">
        <v>50</v>
      </c>
      <c r="B207" s="4" t="s">
        <v>58</v>
      </c>
      <c r="C207" s="38">
        <v>23</v>
      </c>
      <c r="E207" s="8">
        <f>E205*'items de calculo'!C19</f>
        <v>3.0804911629939205</v>
      </c>
      <c r="F207" s="38">
        <v>23</v>
      </c>
      <c r="H207" s="8">
        <f>H205*'items de calculo'!C19</f>
        <v>0.7701227907484801</v>
      </c>
    </row>
    <row r="208" spans="1:8" ht="12.75">
      <c r="A208" t="s">
        <v>85</v>
      </c>
      <c r="B208" s="4" t="s">
        <v>58</v>
      </c>
      <c r="C208" s="38">
        <v>68</v>
      </c>
      <c r="E208" s="8">
        <f>E197*'items de calculo'!G20</f>
        <v>7.433512153600001</v>
      </c>
      <c r="F208" s="38">
        <v>68</v>
      </c>
      <c r="H208" s="8">
        <f>H197*'items de calculo'!G20</f>
        <v>1.8583780384000002</v>
      </c>
    </row>
    <row r="209" spans="3:8" ht="12.75">
      <c r="C209" s="38"/>
      <c r="E209" s="8"/>
      <c r="F209" s="38"/>
      <c r="H209" s="8"/>
    </row>
    <row r="210" spans="1:8" s="2" customFormat="1" ht="12.75">
      <c r="A210" s="2" t="s">
        <v>44</v>
      </c>
      <c r="B210" s="3"/>
      <c r="C210" s="36"/>
      <c r="D210" s="15"/>
      <c r="E210" s="14">
        <f>SUM(E205:E209)</f>
        <v>23.90744315569792</v>
      </c>
      <c r="F210" s="36"/>
      <c r="G210" s="15"/>
      <c r="H210" s="14">
        <f>SUM(H205:H209)</f>
        <v>5.97686078892448</v>
      </c>
    </row>
    <row r="211" spans="3:8" ht="12.75">
      <c r="C211" s="38"/>
      <c r="E211" s="8"/>
      <c r="F211" s="38"/>
      <c r="H211" s="8"/>
    </row>
    <row r="212" spans="1:8" ht="12.75">
      <c r="A212" t="s">
        <v>53</v>
      </c>
      <c r="B212" s="4" t="s">
        <v>58</v>
      </c>
      <c r="C212" s="38">
        <v>5</v>
      </c>
      <c r="E212" s="8">
        <f>E210*'items de calculo'!C21</f>
        <v>1.195372157784896</v>
      </c>
      <c r="F212" s="38">
        <v>5</v>
      </c>
      <c r="H212" s="8">
        <f>H210*'items de calculo'!C21</f>
        <v>0.298843039446224</v>
      </c>
    </row>
    <row r="213" spans="1:8" ht="12.75">
      <c r="A213" t="s">
        <v>78</v>
      </c>
      <c r="B213" s="4" t="s">
        <v>58</v>
      </c>
      <c r="C213" s="38">
        <v>23</v>
      </c>
      <c r="E213" s="8">
        <f>E212*'items de calculo'!C19</f>
        <v>0.27493559629052605</v>
      </c>
      <c r="F213" s="38">
        <v>23</v>
      </c>
      <c r="H213" s="8">
        <f>H212*'items de calculo'!C19</f>
        <v>0.06873389907263151</v>
      </c>
    </row>
    <row r="214" spans="3:8" ht="12.75">
      <c r="C214" s="38"/>
      <c r="E214" s="8"/>
      <c r="F214" s="10"/>
      <c r="H214" s="8"/>
    </row>
    <row r="215" spans="1:9" ht="15.75">
      <c r="A215" s="17" t="s">
        <v>55</v>
      </c>
      <c r="B215" s="18"/>
      <c r="C215" s="39"/>
      <c r="D215" s="51"/>
      <c r="E215" s="52">
        <f>SUM(E210:E213)</f>
        <v>25.37775090977334</v>
      </c>
      <c r="F215" s="53"/>
      <c r="G215" s="54"/>
      <c r="H215" s="52">
        <f>SUM(H210:H213)</f>
        <v>6.344437727443335</v>
      </c>
      <c r="I215" s="57"/>
    </row>
    <row r="217" spans="1:8" ht="12.75">
      <c r="A217" s="27" t="s">
        <v>87</v>
      </c>
      <c r="B217" s="28"/>
      <c r="C217" s="59" t="s">
        <v>88</v>
      </c>
      <c r="D217" s="30"/>
      <c r="E217" s="30"/>
      <c r="F217" s="31"/>
      <c r="G217" s="30"/>
      <c r="H217" s="32"/>
    </row>
    <row r="218" spans="4:7" ht="12.75">
      <c r="D218" s="10"/>
      <c r="E218" s="10"/>
      <c r="G218" s="10"/>
    </row>
    <row r="220" spans="1:9" ht="15">
      <c r="A220" s="2" t="s">
        <v>125</v>
      </c>
      <c r="B220" s="49" t="s">
        <v>29</v>
      </c>
      <c r="C220" s="49" t="s">
        <v>30</v>
      </c>
      <c r="D220" s="33" t="s">
        <v>33</v>
      </c>
      <c r="E220" s="33" t="s">
        <v>34</v>
      </c>
      <c r="F220" s="61"/>
      <c r="G220" s="10"/>
      <c r="H220" s="10"/>
      <c r="I220" s="56"/>
    </row>
    <row r="222" spans="1:5" ht="12.75">
      <c r="A222" t="s">
        <v>89</v>
      </c>
      <c r="B222" s="4" t="s">
        <v>1</v>
      </c>
      <c r="C222" s="4">
        <v>0.4</v>
      </c>
      <c r="D222" s="4">
        <f>'items de calculo'!C8</f>
        <v>579.630687</v>
      </c>
      <c r="E222" s="7">
        <f aca="true" t="shared" si="0" ref="E222:E227">D222*C222</f>
        <v>231.8522748</v>
      </c>
    </row>
    <row r="223" spans="1:5" ht="12.75">
      <c r="A223" t="s">
        <v>90</v>
      </c>
      <c r="B223" s="4" t="s">
        <v>1</v>
      </c>
      <c r="C223" s="4">
        <v>0.16</v>
      </c>
      <c r="D223" s="4">
        <f>'items de calculo'!C9</f>
        <v>186.78308</v>
      </c>
      <c r="E223" s="7">
        <f t="shared" si="0"/>
        <v>29.885292800000002</v>
      </c>
    </row>
    <row r="224" spans="1:5" ht="12.75">
      <c r="A224" t="s">
        <v>91</v>
      </c>
      <c r="B224" s="4" t="s">
        <v>1</v>
      </c>
      <c r="C224" s="4">
        <v>0.08</v>
      </c>
      <c r="D224" s="4">
        <f>'items de calculo'!C10</f>
        <v>172.439608</v>
      </c>
      <c r="E224" s="7">
        <f t="shared" si="0"/>
        <v>13.79516864</v>
      </c>
    </row>
    <row r="225" spans="1:5" ht="12.75">
      <c r="A225" t="s">
        <v>59</v>
      </c>
      <c r="B225" s="4" t="s">
        <v>2</v>
      </c>
      <c r="C225" s="4">
        <v>50</v>
      </c>
      <c r="D225" s="4">
        <f>'items de calculo'!C5/50</f>
        <v>2.05446354</v>
      </c>
      <c r="E225" s="7">
        <f t="shared" si="0"/>
        <v>102.72317699999999</v>
      </c>
    </row>
    <row r="226" spans="1:5" ht="12.75">
      <c r="A226" t="s">
        <v>92</v>
      </c>
      <c r="B226" s="4" t="s">
        <v>94</v>
      </c>
      <c r="C226" s="4">
        <v>4</v>
      </c>
      <c r="D226" s="4">
        <f>'items de calculo'!C11/1000</f>
        <v>4.314012722</v>
      </c>
      <c r="E226" s="7">
        <f t="shared" si="0"/>
        <v>17.256050888</v>
      </c>
    </row>
    <row r="227" spans="1:5" ht="12.75">
      <c r="A227" t="s">
        <v>93</v>
      </c>
      <c r="B227" s="4" t="s">
        <v>2</v>
      </c>
      <c r="C227" s="4">
        <v>0.4</v>
      </c>
      <c r="D227" s="4">
        <f>'items de calculo'!C12</f>
        <v>25.136507</v>
      </c>
      <c r="E227" s="7">
        <f t="shared" si="0"/>
        <v>10.054602800000001</v>
      </c>
    </row>
    <row r="228" spans="2:9" ht="12.75">
      <c r="B228" s="62"/>
      <c r="C228" s="62"/>
      <c r="D228" s="10"/>
      <c r="E228" s="10"/>
      <c r="F228" s="10"/>
      <c r="G228" s="10"/>
      <c r="H228" s="5"/>
      <c r="I228" s="5"/>
    </row>
    <row r="229" spans="1:9" s="2" customFormat="1" ht="12.75">
      <c r="A229" s="2" t="s">
        <v>37</v>
      </c>
      <c r="B229" s="49"/>
      <c r="C229" s="49"/>
      <c r="D229" s="33"/>
      <c r="E229" s="33">
        <f>SUM(E222:E228)</f>
        <v>405.56656692800004</v>
      </c>
      <c r="F229" s="49"/>
      <c r="G229" s="33"/>
      <c r="H229" s="33"/>
      <c r="I229" s="43"/>
    </row>
    <row r="230" spans="2:9" ht="12.75">
      <c r="B230" s="62"/>
      <c r="C230" s="62"/>
      <c r="D230" s="10"/>
      <c r="E230" s="10"/>
      <c r="F230" s="10"/>
      <c r="G230" s="10"/>
      <c r="H230" s="5"/>
      <c r="I230" s="5"/>
    </row>
    <row r="231" spans="1:5" ht="12.75">
      <c r="A231" t="s">
        <v>38</v>
      </c>
      <c r="B231" s="4" t="s">
        <v>57</v>
      </c>
      <c r="C231" s="4">
        <v>3.2</v>
      </c>
      <c r="D231" s="7">
        <f>D17</f>
        <v>39.373073</v>
      </c>
      <c r="E231" s="7">
        <f>D231*C231</f>
        <v>125.9938336</v>
      </c>
    </row>
    <row r="232" spans="1:5" ht="12.75">
      <c r="A232" t="s">
        <v>84</v>
      </c>
      <c r="B232" s="4" t="s">
        <v>57</v>
      </c>
      <c r="C232" s="4">
        <v>7.6</v>
      </c>
      <c r="D232" s="7">
        <f>D18</f>
        <v>28.949649</v>
      </c>
      <c r="E232" s="7">
        <f>D232*C232</f>
        <v>220.0173324</v>
      </c>
    </row>
    <row r="234" spans="1:7" s="2" customFormat="1" ht="12.75">
      <c r="A234" s="2" t="s">
        <v>40</v>
      </c>
      <c r="B234" s="3"/>
      <c r="C234" s="3"/>
      <c r="D234" s="15"/>
      <c r="E234" s="15">
        <f>SUM(E231:E233)</f>
        <v>346.011166</v>
      </c>
      <c r="F234" s="15"/>
      <c r="G234" s="15"/>
    </row>
    <row r="236" spans="1:7" s="2" customFormat="1" ht="12.75">
      <c r="A236" s="2" t="s">
        <v>41</v>
      </c>
      <c r="B236" s="3" t="s">
        <v>95</v>
      </c>
      <c r="C236" s="3"/>
      <c r="D236" s="15"/>
      <c r="E236" s="15">
        <f>SUM(E234,E229)</f>
        <v>751.577732928</v>
      </c>
      <c r="F236" s="15"/>
      <c r="G236" s="15"/>
    </row>
    <row r="238" spans="1:5" ht="12.75">
      <c r="A238" t="s">
        <v>96</v>
      </c>
      <c r="B238" s="4" t="s">
        <v>58</v>
      </c>
      <c r="C238" s="4">
        <v>20</v>
      </c>
      <c r="E238" s="7">
        <f>E236*'items de calculo'!C16</f>
        <v>150.3155465856</v>
      </c>
    </row>
    <row r="239" ht="13.5" customHeight="1"/>
    <row r="240" spans="1:7" s="2" customFormat="1" ht="12.75">
      <c r="A240" s="2" t="s">
        <v>44</v>
      </c>
      <c r="B240" s="3"/>
      <c r="C240" s="3"/>
      <c r="D240" s="15"/>
      <c r="E240" s="15">
        <f>SUM(E236:E239)</f>
        <v>901.8932795136001</v>
      </c>
      <c r="F240" s="15"/>
      <c r="G240" s="15"/>
    </row>
    <row r="242" spans="1:5" ht="12.75">
      <c r="A242" t="s">
        <v>47</v>
      </c>
      <c r="B242" s="4" t="s">
        <v>58</v>
      </c>
      <c r="C242" s="4" t="s">
        <v>60</v>
      </c>
      <c r="E242" s="7">
        <f>E240*'items de calculo'!C18</f>
        <v>18.9397588697856</v>
      </c>
    </row>
    <row r="244" spans="1:7" s="2" customFormat="1" ht="12.75">
      <c r="A244" s="2" t="s">
        <v>45</v>
      </c>
      <c r="B244" s="3" t="s">
        <v>98</v>
      </c>
      <c r="C244" s="3"/>
      <c r="D244" s="15"/>
      <c r="E244" s="15">
        <f>SUM(E240:E243)</f>
        <v>920.8330383833857</v>
      </c>
      <c r="F244" s="15"/>
      <c r="G244" s="15"/>
    </row>
    <row r="246" spans="1:5" ht="12.75">
      <c r="A246" t="s">
        <v>50</v>
      </c>
      <c r="B246" s="4" t="s">
        <v>58</v>
      </c>
      <c r="C246" s="4">
        <v>23</v>
      </c>
      <c r="E246" s="7">
        <f>E244*'items de calculo'!C19</f>
        <v>211.7915988281787</v>
      </c>
    </row>
    <row r="247" spans="1:5" ht="12.75">
      <c r="A247" t="s">
        <v>77</v>
      </c>
      <c r="B247" s="4" t="s">
        <v>58</v>
      </c>
      <c r="C247" s="4">
        <v>68</v>
      </c>
      <c r="E247" s="7">
        <f>E234*'items de calculo'!G20</f>
        <v>235.28759288</v>
      </c>
    </row>
    <row r="249" spans="1:7" s="2" customFormat="1" ht="12.75">
      <c r="A249" s="2" t="s">
        <v>48</v>
      </c>
      <c r="B249" s="3"/>
      <c r="C249" s="3"/>
      <c r="D249" s="15"/>
      <c r="E249" s="63">
        <f>SUM(E244:E248)</f>
        <v>1367.9122300915642</v>
      </c>
      <c r="F249" s="15"/>
      <c r="G249" s="15"/>
    </row>
    <row r="251" spans="1:5" ht="12.75">
      <c r="A251" t="s">
        <v>53</v>
      </c>
      <c r="B251" s="4" t="s">
        <v>58</v>
      </c>
      <c r="C251" s="4">
        <v>5</v>
      </c>
      <c r="E251" s="7">
        <f>E249*'items de calculo'!C21</f>
        <v>68.39561150457821</v>
      </c>
    </row>
    <row r="252" spans="1:5" ht="12.75">
      <c r="A252" t="s">
        <v>97</v>
      </c>
      <c r="B252" s="4" t="s">
        <v>58</v>
      </c>
      <c r="C252" s="4">
        <v>23</v>
      </c>
      <c r="E252" s="7">
        <f>E251*'items de calculo'!C19</f>
        <v>15.73099064605299</v>
      </c>
    </row>
    <row r="254" spans="1:5" ht="15.75">
      <c r="A254" s="17" t="s">
        <v>55</v>
      </c>
      <c r="E254" s="21">
        <f>SUM(E249:E253)</f>
        <v>1452.0388322421954</v>
      </c>
    </row>
    <row r="256" spans="1:7" s="67" customFormat="1" ht="20.25">
      <c r="A256" s="64" t="s">
        <v>99</v>
      </c>
      <c r="B256" s="65"/>
      <c r="D256" s="68" t="s">
        <v>24</v>
      </c>
      <c r="E256" s="66"/>
      <c r="F256" s="66"/>
      <c r="G256" s="66"/>
    </row>
    <row r="258" spans="1:8" ht="12.75">
      <c r="A258" s="27" t="s">
        <v>25</v>
      </c>
      <c r="B258" s="28"/>
      <c r="C258" s="29" t="s">
        <v>26</v>
      </c>
      <c r="D258" s="31"/>
      <c r="E258" s="31"/>
      <c r="F258" s="31"/>
      <c r="G258" s="31"/>
      <c r="H258" s="32"/>
    </row>
    <row r="260" spans="1:3" ht="15.75">
      <c r="A260" s="25" t="s">
        <v>27</v>
      </c>
      <c r="B260" s="26"/>
      <c r="C260" s="26" t="s">
        <v>28</v>
      </c>
    </row>
    <row r="263" spans="1:7" ht="15.75">
      <c r="A263" s="2" t="s">
        <v>125</v>
      </c>
      <c r="B263" s="3" t="s">
        <v>29</v>
      </c>
      <c r="C263" s="3" t="s">
        <v>30</v>
      </c>
      <c r="D263" s="22" t="s">
        <v>31</v>
      </c>
      <c r="E263" s="23"/>
      <c r="F263" s="24" t="s">
        <v>32</v>
      </c>
      <c r="G263" s="16"/>
    </row>
    <row r="264" spans="4:7" ht="12.75">
      <c r="D264" s="9" t="s">
        <v>33</v>
      </c>
      <c r="E264" s="8" t="s">
        <v>34</v>
      </c>
      <c r="F264" s="9" t="s">
        <v>33</v>
      </c>
      <c r="G264" s="8" t="s">
        <v>34</v>
      </c>
    </row>
    <row r="265" spans="4:7" ht="12.75">
      <c r="D265" s="9"/>
      <c r="E265" s="8"/>
      <c r="G265" s="8"/>
    </row>
    <row r="266" spans="1:7" ht="12.75">
      <c r="A266" t="s">
        <v>35</v>
      </c>
      <c r="B266" s="4" t="s">
        <v>56</v>
      </c>
      <c r="C266" s="4">
        <v>120</v>
      </c>
      <c r="D266" s="9">
        <f>D11</f>
        <v>5.596328931</v>
      </c>
      <c r="E266" s="8">
        <f>D266*C266</f>
        <v>671.55947172</v>
      </c>
      <c r="F266" s="9">
        <f>F11</f>
        <v>2.157780755</v>
      </c>
      <c r="G266" s="8">
        <f>F266*C266</f>
        <v>258.93369060000003</v>
      </c>
    </row>
    <row r="267" spans="1:7" ht="12.75">
      <c r="A267" t="s">
        <v>36</v>
      </c>
      <c r="B267" s="4" t="s">
        <v>1</v>
      </c>
      <c r="C267" s="4">
        <v>0.09</v>
      </c>
      <c r="D267" s="9">
        <f>D12</f>
        <v>452.42326</v>
      </c>
      <c r="E267" s="8">
        <f>D267*C267</f>
        <v>40.7180934</v>
      </c>
      <c r="F267" s="9">
        <f>F12</f>
        <v>452.42326</v>
      </c>
      <c r="G267" s="8">
        <f>E267</f>
        <v>40.7180934</v>
      </c>
    </row>
    <row r="268" spans="1:7" ht="12.75">
      <c r="A268" t="s">
        <v>59</v>
      </c>
      <c r="B268" s="4" t="s">
        <v>2</v>
      </c>
      <c r="C268" s="4">
        <v>9</v>
      </c>
      <c r="D268" s="9">
        <f>D13</f>
        <v>2.05446354</v>
      </c>
      <c r="E268" s="8">
        <f>D268*C268</f>
        <v>18.49017186</v>
      </c>
      <c r="F268" s="9">
        <f>F13</f>
        <v>2.05446354</v>
      </c>
      <c r="G268" s="8">
        <f>E268</f>
        <v>18.49017186</v>
      </c>
    </row>
    <row r="269" spans="4:7" ht="12.75">
      <c r="D269" s="9"/>
      <c r="E269" s="8"/>
      <c r="G269" s="8"/>
    </row>
    <row r="270" spans="1:8" ht="12.75">
      <c r="A270" s="2" t="s">
        <v>37</v>
      </c>
      <c r="B270" s="3"/>
      <c r="C270" s="3"/>
      <c r="D270" s="13"/>
      <c r="E270" s="14">
        <f>SUM(E266:E269)</f>
        <v>730.7677369800001</v>
      </c>
      <c r="F270" s="15"/>
      <c r="G270" s="14">
        <f>SUM(G266:G269)</f>
        <v>318.14195586</v>
      </c>
      <c r="H270" s="2"/>
    </row>
    <row r="271" spans="4:7" ht="12.75">
      <c r="D271" s="9"/>
      <c r="E271" s="8"/>
      <c r="G271" s="8"/>
    </row>
    <row r="272" spans="1:7" ht="12.75">
      <c r="A272" t="s">
        <v>47</v>
      </c>
      <c r="B272" s="4" t="s">
        <v>58</v>
      </c>
      <c r="C272" s="4" t="s">
        <v>100</v>
      </c>
      <c r="D272" s="9"/>
      <c r="E272" s="8">
        <f>E270*'items de calculo'!C18</f>
        <v>15.346122476580002</v>
      </c>
      <c r="F272" s="9"/>
      <c r="G272" s="8">
        <f>G270*'items de calculo'!C18</f>
        <v>6.680981073059999</v>
      </c>
    </row>
    <row r="273" spans="4:7" ht="12.75">
      <c r="D273" s="9"/>
      <c r="E273" s="8"/>
      <c r="F273" s="9"/>
      <c r="G273" s="8"/>
    </row>
    <row r="274" spans="1:7" s="2" customFormat="1" ht="12.75">
      <c r="A274" s="2" t="s">
        <v>40</v>
      </c>
      <c r="B274" s="3"/>
      <c r="C274" s="3" t="s">
        <v>101</v>
      </c>
      <c r="D274" s="13"/>
      <c r="E274" s="14">
        <f>SUM(E270:E273)</f>
        <v>746.1138594565801</v>
      </c>
      <c r="F274" s="15"/>
      <c r="G274" s="14">
        <f>SUM(G270:G273)</f>
        <v>324.82293693306</v>
      </c>
    </row>
    <row r="275" spans="2:8" ht="12.75">
      <c r="B275" s="3"/>
      <c r="C275" s="3"/>
      <c r="D275" s="13"/>
      <c r="E275" s="14"/>
      <c r="F275" s="15"/>
      <c r="G275" s="14"/>
      <c r="H275" s="2"/>
    </row>
    <row r="276" spans="1:7" s="69" customFormat="1" ht="12.75">
      <c r="A276" s="69" t="s">
        <v>50</v>
      </c>
      <c r="B276" s="70" t="s">
        <v>58</v>
      </c>
      <c r="C276" s="70">
        <v>23</v>
      </c>
      <c r="D276" s="71"/>
      <c r="E276" s="11">
        <f>E274*'items de calculo'!C19</f>
        <v>171.60618767501344</v>
      </c>
      <c r="F276" s="12"/>
      <c r="G276" s="11">
        <f>G274*'items de calculo'!C19</f>
        <v>74.7092754946038</v>
      </c>
    </row>
    <row r="277" spans="1:7" ht="12.75">
      <c r="A277" s="2"/>
      <c r="B277" s="3"/>
      <c r="D277" s="9"/>
      <c r="E277" s="14"/>
      <c r="G277" s="14"/>
    </row>
    <row r="278" spans="1:7" s="2" customFormat="1" ht="12.75">
      <c r="A278" s="2" t="s">
        <v>41</v>
      </c>
      <c r="B278" s="3"/>
      <c r="C278" s="3" t="s">
        <v>102</v>
      </c>
      <c r="D278" s="13"/>
      <c r="E278" s="14">
        <f>SUM(E274:E277)</f>
        <v>917.7200471315936</v>
      </c>
      <c r="F278" s="15"/>
      <c r="G278" s="14">
        <f>SUM(G274:G277)</f>
        <v>399.5322124276638</v>
      </c>
    </row>
    <row r="279" spans="4:7" ht="12.75">
      <c r="D279" s="9"/>
      <c r="E279" s="11"/>
      <c r="F279" s="12"/>
      <c r="G279" s="11"/>
    </row>
    <row r="280" spans="1:7" ht="12.75">
      <c r="A280" t="s">
        <v>38</v>
      </c>
      <c r="B280" s="4" t="s">
        <v>103</v>
      </c>
      <c r="C280" s="4">
        <v>2.5</v>
      </c>
      <c r="D280" s="9">
        <f>D17</f>
        <v>39.373073</v>
      </c>
      <c r="E280" s="8">
        <f>D280*C280</f>
        <v>98.4326825</v>
      </c>
      <c r="F280" s="9">
        <f>F17</f>
        <v>39.373073</v>
      </c>
      <c r="G280" s="8">
        <f>F280*C280</f>
        <v>98.4326825</v>
      </c>
    </row>
    <row r="281" spans="1:7" s="69" customFormat="1" ht="12.75">
      <c r="A281" s="69" t="s">
        <v>84</v>
      </c>
      <c r="B281" s="70" t="s">
        <v>57</v>
      </c>
      <c r="C281" s="70">
        <v>1.3</v>
      </c>
      <c r="D281" s="9">
        <f>D18</f>
        <v>28.949649</v>
      </c>
      <c r="E281" s="8">
        <f>D281*C281</f>
        <v>37.6345437</v>
      </c>
      <c r="F281" s="9">
        <f>F18</f>
        <v>28.949649</v>
      </c>
      <c r="G281" s="8">
        <f>F281*C281</f>
        <v>37.6345437</v>
      </c>
    </row>
    <row r="282" spans="1:7" ht="12.75">
      <c r="A282" s="2"/>
      <c r="D282" s="9"/>
      <c r="E282" s="8"/>
      <c r="G282" s="8"/>
    </row>
    <row r="283" spans="1:7" s="2" customFormat="1" ht="12.75">
      <c r="A283" s="2" t="s">
        <v>44</v>
      </c>
      <c r="B283" s="3"/>
      <c r="C283" s="3"/>
      <c r="D283" s="13"/>
      <c r="E283" s="14">
        <f>SUM(E280:E282)</f>
        <v>136.0672262</v>
      </c>
      <c r="F283" s="15"/>
      <c r="G283" s="14">
        <f>SUM(G280:G282)</f>
        <v>136.0672262</v>
      </c>
    </row>
    <row r="284" spans="1:7" s="2" customFormat="1" ht="12.75">
      <c r="A284" s="2" t="s">
        <v>45</v>
      </c>
      <c r="B284" s="3"/>
      <c r="C284" s="3" t="s">
        <v>46</v>
      </c>
      <c r="D284" s="13"/>
      <c r="E284" s="14">
        <f>SUM(E283,E278)</f>
        <v>1053.7872733315935</v>
      </c>
      <c r="F284" s="15"/>
      <c r="G284" s="14">
        <f>SUM(,G283,G278)</f>
        <v>535.5994386276639</v>
      </c>
    </row>
    <row r="285" spans="4:7" ht="12.75">
      <c r="D285" s="9"/>
      <c r="E285" s="8"/>
      <c r="G285" s="8"/>
    </row>
    <row r="286" spans="1:7" ht="12.75">
      <c r="A286" t="s">
        <v>104</v>
      </c>
      <c r="B286" s="4" t="s">
        <v>58</v>
      </c>
      <c r="C286" s="4">
        <v>15</v>
      </c>
      <c r="D286" s="9"/>
      <c r="E286" s="8">
        <f>E284*'items de calculo'!C17</f>
        <v>158.068090999739</v>
      </c>
      <c r="G286" s="8">
        <f>G284*'items de calculo'!C17</f>
        <v>80.33991579414958</v>
      </c>
    </row>
    <row r="287" spans="1:7" s="69" customFormat="1" ht="12.75">
      <c r="A287" s="72" t="s">
        <v>47</v>
      </c>
      <c r="B287" s="70" t="s">
        <v>58</v>
      </c>
      <c r="C287" s="70" t="s">
        <v>100</v>
      </c>
      <c r="D287" s="71"/>
      <c r="E287" s="11">
        <f>E286*'items de calculo'!C18</f>
        <v>3.319429910994519</v>
      </c>
      <c r="F287" s="12"/>
      <c r="G287" s="11">
        <f>G286*'items de calculo'!C18</f>
        <v>1.6871382316771408</v>
      </c>
    </row>
    <row r="288" spans="4:7" ht="12.75">
      <c r="D288" s="9"/>
      <c r="E288" s="8"/>
      <c r="G288" s="8"/>
    </row>
    <row r="289" spans="1:7" s="2" customFormat="1" ht="12.75">
      <c r="A289" s="2" t="s">
        <v>48</v>
      </c>
      <c r="B289" s="3"/>
      <c r="C289" s="3"/>
      <c r="D289" s="13"/>
      <c r="E289" s="14">
        <f>SUM(E286:E287)</f>
        <v>161.38752091073354</v>
      </c>
      <c r="F289" s="15"/>
      <c r="G289" s="14">
        <f>SUM(G286:G287)</f>
        <v>82.02705402582671</v>
      </c>
    </row>
    <row r="290" spans="4:7" ht="12.75">
      <c r="D290" s="9"/>
      <c r="E290" s="8"/>
      <c r="G290" s="8"/>
    </row>
    <row r="291" spans="1:7" ht="12.75">
      <c r="A291" t="s">
        <v>50</v>
      </c>
      <c r="B291" s="4" t="s">
        <v>58</v>
      </c>
      <c r="C291" s="4">
        <v>23</v>
      </c>
      <c r="D291" s="9"/>
      <c r="E291" s="8">
        <f>E289*'items de calculo'!C19</f>
        <v>37.11912980946872</v>
      </c>
      <c r="G291" s="8">
        <f>G289*'items de calculo'!C19</f>
        <v>18.866222425940144</v>
      </c>
    </row>
    <row r="292" spans="1:8" ht="12.75">
      <c r="A292" s="2"/>
      <c r="B292" s="3"/>
      <c r="C292" s="3"/>
      <c r="D292" s="13"/>
      <c r="E292" s="14"/>
      <c r="F292" s="15"/>
      <c r="G292" s="14"/>
      <c r="H292" s="2"/>
    </row>
    <row r="293" spans="1:7" s="2" customFormat="1" ht="12.75">
      <c r="A293" s="2" t="s">
        <v>52</v>
      </c>
      <c r="B293" s="3"/>
      <c r="C293" s="3" t="s">
        <v>105</v>
      </c>
      <c r="D293" s="13"/>
      <c r="E293" s="14">
        <f>SUM(E289,E291)</f>
        <v>198.50665072020226</v>
      </c>
      <c r="F293" s="15"/>
      <c r="G293" s="14">
        <f>SUM(G289,G291)</f>
        <v>100.89327645176687</v>
      </c>
    </row>
    <row r="294" spans="4:7" ht="12.75">
      <c r="D294" s="9"/>
      <c r="E294" s="8"/>
      <c r="G294" s="8"/>
    </row>
    <row r="295" spans="1:7" ht="12.75">
      <c r="A295" t="s">
        <v>106</v>
      </c>
      <c r="B295" s="4" t="s">
        <v>58</v>
      </c>
      <c r="C295" s="4">
        <v>68</v>
      </c>
      <c r="D295" s="9"/>
      <c r="E295" s="8">
        <f>E283*'items de calculo'!G20</f>
        <v>92.525713816</v>
      </c>
      <c r="G295" s="8">
        <f>G283*'items de calculo'!G20</f>
        <v>92.525713816</v>
      </c>
    </row>
    <row r="296" spans="4:7" ht="12.75">
      <c r="D296" s="9"/>
      <c r="E296" s="8"/>
      <c r="G296" s="8"/>
    </row>
    <row r="297" spans="1:7" s="2" customFormat="1" ht="12.75">
      <c r="A297" s="2" t="s">
        <v>107</v>
      </c>
      <c r="B297" s="3"/>
      <c r="C297" s="3" t="s">
        <v>108</v>
      </c>
      <c r="D297" s="13"/>
      <c r="E297" s="14">
        <f>SUM(E284,E293,E295)</f>
        <v>1344.8196378677958</v>
      </c>
      <c r="F297" s="15"/>
      <c r="G297" s="14">
        <f>SUM(G284,G293,G295)</f>
        <v>729.0184288954307</v>
      </c>
    </row>
    <row r="298" spans="4:7" ht="12.75">
      <c r="D298" s="9"/>
      <c r="E298" s="8"/>
      <c r="G298" s="8"/>
    </row>
    <row r="299" spans="1:7" ht="12.75">
      <c r="A299" t="s">
        <v>53</v>
      </c>
      <c r="B299" s="4" t="s">
        <v>58</v>
      </c>
      <c r="C299" s="4">
        <v>5</v>
      </c>
      <c r="D299" s="9"/>
      <c r="E299" s="8">
        <f>E297*'items de calculo'!C21</f>
        <v>67.24098189338979</v>
      </c>
      <c r="G299" s="8">
        <f>G297*'items de calculo'!C21</f>
        <v>36.45092144477154</v>
      </c>
    </row>
    <row r="300" spans="1:7" ht="12.75">
      <c r="A300" t="s">
        <v>78</v>
      </c>
      <c r="B300" s="4" t="s">
        <v>58</v>
      </c>
      <c r="C300" s="4">
        <v>23</v>
      </c>
      <c r="D300" s="9"/>
      <c r="E300" s="8">
        <f>E299*'items de calculo'!C19</f>
        <v>15.465425835479651</v>
      </c>
      <c r="G300" s="8">
        <f>G299*'items de calculo'!C19</f>
        <v>8.383711932297453</v>
      </c>
    </row>
    <row r="301" spans="4:7" ht="12.75">
      <c r="D301" s="9"/>
      <c r="E301" s="8"/>
      <c r="G301" s="8"/>
    </row>
    <row r="302" spans="1:7" ht="15.75">
      <c r="A302" s="17" t="s">
        <v>55</v>
      </c>
      <c r="B302" s="18"/>
      <c r="C302" s="18"/>
      <c r="D302" s="19"/>
      <c r="E302" s="20">
        <f>SUM(E297:E300)</f>
        <v>1427.5260455966652</v>
      </c>
      <c r="F302" s="21"/>
      <c r="G302" s="20">
        <f>SUM(G297:G300)</f>
        <v>773.8530622724998</v>
      </c>
    </row>
    <row r="303" spans="4:7" ht="12.75">
      <c r="D303" s="9"/>
      <c r="E303" s="8"/>
      <c r="G303" s="8"/>
    </row>
    <row r="304" spans="1:3" ht="15.75">
      <c r="A304" s="25" t="s">
        <v>63</v>
      </c>
      <c r="B304" s="26"/>
      <c r="C304" s="26" t="s">
        <v>61</v>
      </c>
    </row>
    <row r="307" spans="1:7" ht="15.75">
      <c r="A307" s="2" t="s">
        <v>125</v>
      </c>
      <c r="B307" s="3" t="s">
        <v>29</v>
      </c>
      <c r="C307" s="3" t="s">
        <v>30</v>
      </c>
      <c r="D307" s="22" t="s">
        <v>31</v>
      </c>
      <c r="E307" s="23"/>
      <c r="F307" s="24" t="s">
        <v>32</v>
      </c>
      <c r="G307" s="16"/>
    </row>
    <row r="308" spans="4:7" ht="12.75">
      <c r="D308" s="9" t="s">
        <v>33</v>
      </c>
      <c r="E308" s="8" t="s">
        <v>34</v>
      </c>
      <c r="F308" s="9" t="s">
        <v>33</v>
      </c>
      <c r="G308" s="8" t="s">
        <v>34</v>
      </c>
    </row>
    <row r="309" spans="4:7" ht="12.75">
      <c r="D309" s="9"/>
      <c r="E309" s="8"/>
      <c r="G309" s="8"/>
    </row>
    <row r="310" spans="1:7" ht="12.75">
      <c r="A310" t="s">
        <v>35</v>
      </c>
      <c r="B310" s="4" t="s">
        <v>56</v>
      </c>
      <c r="C310" s="4">
        <v>60</v>
      </c>
      <c r="D310" s="9">
        <f>D11</f>
        <v>5.596328931</v>
      </c>
      <c r="E310" s="8">
        <f>D310*C310</f>
        <v>335.77973586</v>
      </c>
      <c r="F310" s="9">
        <f>F11</f>
        <v>2.157780755</v>
      </c>
      <c r="G310" s="8">
        <f>F310*C310</f>
        <v>129.46684530000002</v>
      </c>
    </row>
    <row r="311" spans="1:7" ht="12.75">
      <c r="A311" t="s">
        <v>36</v>
      </c>
      <c r="B311" s="4" t="s">
        <v>1</v>
      </c>
      <c r="C311" s="4">
        <v>0.045</v>
      </c>
      <c r="D311" s="9">
        <f>D12</f>
        <v>452.42326</v>
      </c>
      <c r="E311" s="8">
        <f>D311*C311</f>
        <v>20.3590467</v>
      </c>
      <c r="F311" s="9">
        <f>F12</f>
        <v>452.42326</v>
      </c>
      <c r="G311" s="8">
        <f>E311</f>
        <v>20.3590467</v>
      </c>
    </row>
    <row r="312" spans="1:7" ht="12.75">
      <c r="A312" t="s">
        <v>59</v>
      </c>
      <c r="B312" s="4" t="s">
        <v>2</v>
      </c>
      <c r="C312" s="4">
        <v>5</v>
      </c>
      <c r="D312" s="9">
        <f>D13</f>
        <v>2.05446354</v>
      </c>
      <c r="E312" s="8">
        <f>D312*C312</f>
        <v>10.2723177</v>
      </c>
      <c r="F312" s="9">
        <f>F13</f>
        <v>2.05446354</v>
      </c>
      <c r="G312" s="8">
        <f>E312</f>
        <v>10.2723177</v>
      </c>
    </row>
    <row r="313" spans="4:7" ht="12.75">
      <c r="D313" s="9"/>
      <c r="E313" s="8"/>
      <c r="G313" s="8"/>
    </row>
    <row r="314" spans="1:7" ht="12.75">
      <c r="A314" s="2" t="s">
        <v>37</v>
      </c>
      <c r="B314" s="3"/>
      <c r="C314" s="3"/>
      <c r="D314" s="13"/>
      <c r="E314" s="14">
        <f>SUM(E310:E313)</f>
        <v>366.41110026</v>
      </c>
      <c r="F314" s="15"/>
      <c r="G314" s="14">
        <f>SUM(G310:G313)</f>
        <v>160.0982097</v>
      </c>
    </row>
    <row r="315" spans="4:7" ht="12.75">
      <c r="D315" s="9"/>
      <c r="E315" s="8"/>
      <c r="G315" s="8"/>
    </row>
    <row r="316" spans="1:7" ht="12.75">
      <c r="A316" t="s">
        <v>47</v>
      </c>
      <c r="B316" s="4" t="s">
        <v>58</v>
      </c>
      <c r="C316" s="4" t="s">
        <v>100</v>
      </c>
      <c r="D316" s="9"/>
      <c r="E316" s="8">
        <f>E314*'items de calculo'!C18</f>
        <v>7.6946331054599995</v>
      </c>
      <c r="F316" s="9"/>
      <c r="G316" s="8">
        <f>G314*'items de calculo'!C18</f>
        <v>3.3620624037</v>
      </c>
    </row>
    <row r="317" spans="4:7" ht="12.75">
      <c r="D317" s="9"/>
      <c r="E317" s="8"/>
      <c r="F317" s="9"/>
      <c r="G317" s="8"/>
    </row>
    <row r="318" spans="1:7" ht="12.75">
      <c r="A318" s="2" t="s">
        <v>40</v>
      </c>
      <c r="B318" s="3"/>
      <c r="C318" s="3" t="s">
        <v>101</v>
      </c>
      <c r="D318" s="13"/>
      <c r="E318" s="14">
        <f>SUM(E314:E317)</f>
        <v>374.10573336546</v>
      </c>
      <c r="F318" s="15"/>
      <c r="G318" s="14">
        <f>SUM(G314:G317)</f>
        <v>163.46027210370002</v>
      </c>
    </row>
    <row r="319" spans="2:7" ht="12.75">
      <c r="B319" s="3"/>
      <c r="C319" s="3"/>
      <c r="D319" s="13"/>
      <c r="E319" s="14"/>
      <c r="F319" s="15"/>
      <c r="G319" s="14"/>
    </row>
    <row r="320" spans="1:7" ht="12.75">
      <c r="A320" s="69" t="s">
        <v>50</v>
      </c>
      <c r="B320" s="70" t="s">
        <v>58</v>
      </c>
      <c r="C320" s="70">
        <v>23</v>
      </c>
      <c r="D320" s="71"/>
      <c r="E320" s="11">
        <f>E318*'items de calculo'!C19</f>
        <v>86.04431867405582</v>
      </c>
      <c r="F320" s="12"/>
      <c r="G320" s="11">
        <f>G318*'items de calculo'!C19</f>
        <v>37.59586258385101</v>
      </c>
    </row>
    <row r="321" spans="1:7" ht="12.75">
      <c r="A321" s="2"/>
      <c r="B321" s="3"/>
      <c r="D321" s="9"/>
      <c r="E321" s="14"/>
      <c r="G321" s="14"/>
    </row>
    <row r="322" spans="1:7" ht="12.75">
      <c r="A322" s="2" t="s">
        <v>41</v>
      </c>
      <c r="B322" s="3"/>
      <c r="C322" s="3" t="s">
        <v>102</v>
      </c>
      <c r="D322" s="13"/>
      <c r="E322" s="14">
        <f>SUM(E318:E321)</f>
        <v>460.15005203951586</v>
      </c>
      <c r="F322" s="15"/>
      <c r="G322" s="14">
        <f>SUM(G318:G321)</f>
        <v>201.05613468755104</v>
      </c>
    </row>
    <row r="323" spans="4:7" ht="12.75">
      <c r="D323" s="9"/>
      <c r="E323" s="11"/>
      <c r="F323" s="12"/>
      <c r="G323" s="11"/>
    </row>
    <row r="324" spans="1:7" ht="12.75">
      <c r="A324" t="s">
        <v>38</v>
      </c>
      <c r="B324" s="4" t="s">
        <v>103</v>
      </c>
      <c r="C324" s="4">
        <v>1.2</v>
      </c>
      <c r="D324" s="9">
        <f>D17</f>
        <v>39.373073</v>
      </c>
      <c r="E324" s="8">
        <f>D324*C324</f>
        <v>47.2476876</v>
      </c>
      <c r="F324" s="9">
        <f>F17</f>
        <v>39.373073</v>
      </c>
      <c r="G324" s="8">
        <f>F324*C324</f>
        <v>47.2476876</v>
      </c>
    </row>
    <row r="325" spans="1:7" ht="12.75">
      <c r="A325" s="69" t="s">
        <v>84</v>
      </c>
      <c r="B325" s="70" t="s">
        <v>57</v>
      </c>
      <c r="C325" s="70">
        <v>0.8</v>
      </c>
      <c r="D325" s="9">
        <f>D18</f>
        <v>28.949649</v>
      </c>
      <c r="E325" s="8">
        <f>D325*C325</f>
        <v>23.1597192</v>
      </c>
      <c r="F325" s="9">
        <f>F18</f>
        <v>28.949649</v>
      </c>
      <c r="G325" s="8">
        <f>F325*C325</f>
        <v>23.1597192</v>
      </c>
    </row>
    <row r="326" spans="1:7" ht="12.75">
      <c r="A326" s="2"/>
      <c r="D326" s="9"/>
      <c r="E326" s="8"/>
      <c r="G326" s="8"/>
    </row>
    <row r="327" spans="1:7" ht="12.75">
      <c r="A327" s="2" t="s">
        <v>44</v>
      </c>
      <c r="B327" s="3"/>
      <c r="C327" s="3"/>
      <c r="D327" s="13"/>
      <c r="E327" s="14">
        <f>SUM(E324:E326)</f>
        <v>70.4074068</v>
      </c>
      <c r="F327" s="15"/>
      <c r="G327" s="14">
        <f>SUM(G324:G326)</f>
        <v>70.4074068</v>
      </c>
    </row>
    <row r="328" spans="1:7" ht="12.75">
      <c r="A328" s="2" t="s">
        <v>45</v>
      </c>
      <c r="B328" s="3"/>
      <c r="C328" s="3" t="s">
        <v>46</v>
      </c>
      <c r="D328" s="13"/>
      <c r="E328" s="14">
        <f>SUM(,E327,E322)</f>
        <v>530.5574588395159</v>
      </c>
      <c r="F328" s="15"/>
      <c r="G328" s="14">
        <f>SUM(,G327,G322)</f>
        <v>271.463541487551</v>
      </c>
    </row>
    <row r="329" spans="4:7" ht="12.75">
      <c r="D329" s="9"/>
      <c r="E329" s="8"/>
      <c r="G329" s="8"/>
    </row>
    <row r="330" spans="1:7" ht="12.75">
      <c r="A330" t="s">
        <v>104</v>
      </c>
      <c r="B330" s="4" t="s">
        <v>58</v>
      </c>
      <c r="C330" s="4">
        <v>15</v>
      </c>
      <c r="D330" s="9"/>
      <c r="E330" s="8">
        <f>E328*'items de calculo'!C17</f>
        <v>79.58361882592739</v>
      </c>
      <c r="G330" s="8">
        <f>G328*'items de calculo'!C17</f>
        <v>40.719531223132655</v>
      </c>
    </row>
    <row r="331" spans="1:7" ht="12.75">
      <c r="A331" s="72" t="s">
        <v>47</v>
      </c>
      <c r="B331" s="70" t="s">
        <v>58</v>
      </c>
      <c r="C331" s="70" t="s">
        <v>100</v>
      </c>
      <c r="D331" s="71"/>
      <c r="E331" s="11">
        <f>E330*'items de calculo'!C18</f>
        <v>1.671255995344475</v>
      </c>
      <c r="F331" s="12"/>
      <c r="G331" s="11">
        <f>G330*'items de calculo'!C18</f>
        <v>0.8551101556857856</v>
      </c>
    </row>
    <row r="332" spans="4:7" ht="12.75">
      <c r="D332" s="9"/>
      <c r="E332" s="8"/>
      <c r="G332" s="8"/>
    </row>
    <row r="333" spans="1:7" ht="12.75">
      <c r="A333" s="2" t="s">
        <v>48</v>
      </c>
      <c r="B333" s="3"/>
      <c r="C333" s="3"/>
      <c r="D333" s="13"/>
      <c r="E333" s="14">
        <f>SUM(E330:E331)</f>
        <v>81.25487482127187</v>
      </c>
      <c r="F333" s="15"/>
      <c r="G333" s="14">
        <f>SUM(G330:G331)</f>
        <v>41.57464137881844</v>
      </c>
    </row>
    <row r="334" spans="4:7" ht="12.75">
      <c r="D334" s="9"/>
      <c r="E334" s="8"/>
      <c r="G334" s="8"/>
    </row>
    <row r="335" spans="1:7" ht="12.75">
      <c r="A335" t="s">
        <v>50</v>
      </c>
      <c r="B335" s="4" t="s">
        <v>58</v>
      </c>
      <c r="C335" s="4">
        <v>23</v>
      </c>
      <c r="D335" s="9"/>
      <c r="E335" s="8">
        <f>E333*'items de calculo'!C19</f>
        <v>18.68862120889253</v>
      </c>
      <c r="G335" s="8">
        <f>G333*'items de calculo'!C19</f>
        <v>9.562167517128241</v>
      </c>
    </row>
    <row r="336" spans="1:7" ht="12.75">
      <c r="A336" s="2"/>
      <c r="B336" s="3"/>
      <c r="C336" s="3"/>
      <c r="D336" s="13"/>
      <c r="E336" s="14"/>
      <c r="F336" s="15"/>
      <c r="G336" s="14"/>
    </row>
    <row r="337" spans="1:7" ht="12.75">
      <c r="A337" s="2" t="s">
        <v>52</v>
      </c>
      <c r="B337" s="3"/>
      <c r="C337" s="3" t="s">
        <v>105</v>
      </c>
      <c r="D337" s="13"/>
      <c r="E337" s="14">
        <f>SUM(E333,E335)</f>
        <v>99.9434960301644</v>
      </c>
      <c r="F337" s="15"/>
      <c r="G337" s="14">
        <f>SUM(G333,G335)</f>
        <v>51.136808895946686</v>
      </c>
    </row>
    <row r="338" spans="4:7" ht="12.75">
      <c r="D338" s="9"/>
      <c r="E338" s="8"/>
      <c r="G338" s="8"/>
    </row>
    <row r="339" spans="1:7" ht="12.75">
      <c r="A339" t="s">
        <v>106</v>
      </c>
      <c r="B339" s="4" t="s">
        <v>58</v>
      </c>
      <c r="C339" s="4">
        <v>68</v>
      </c>
      <c r="D339" s="9"/>
      <c r="E339" s="8">
        <f>E327*'items de calculo'!G20</f>
        <v>47.877036624000006</v>
      </c>
      <c r="G339" s="8">
        <f>G327*'items de calculo'!G20</f>
        <v>47.877036624000006</v>
      </c>
    </row>
    <row r="340" spans="4:7" ht="12.75">
      <c r="D340" s="9"/>
      <c r="E340" s="8"/>
      <c r="G340" s="8"/>
    </row>
    <row r="341" spans="1:7" ht="12.75">
      <c r="A341" s="2" t="s">
        <v>107</v>
      </c>
      <c r="B341" s="3"/>
      <c r="C341" s="3" t="s">
        <v>108</v>
      </c>
      <c r="D341" s="13"/>
      <c r="E341" s="14">
        <f>SUM(E328,E337,E339)</f>
        <v>678.3779914936803</v>
      </c>
      <c r="F341" s="15"/>
      <c r="G341" s="14">
        <f>SUM(G328,G337,G339)</f>
        <v>370.4773870074977</v>
      </c>
    </row>
    <row r="342" spans="4:7" ht="12.75">
      <c r="D342" s="9"/>
      <c r="E342" s="8"/>
      <c r="G342" s="8"/>
    </row>
    <row r="343" spans="1:7" ht="12.75">
      <c r="A343" t="s">
        <v>53</v>
      </c>
      <c r="B343" s="4" t="s">
        <v>58</v>
      </c>
      <c r="C343" s="4">
        <v>5</v>
      </c>
      <c r="D343" s="9"/>
      <c r="E343" s="8">
        <f>E341*'items de calculo'!C21</f>
        <v>33.91889957468401</v>
      </c>
      <c r="G343" s="8">
        <f>G341*'items de calculo'!C21</f>
        <v>18.523869350374888</v>
      </c>
    </row>
    <row r="344" spans="1:7" ht="12.75">
      <c r="A344" t="s">
        <v>78</v>
      </c>
      <c r="B344" s="4" t="s">
        <v>58</v>
      </c>
      <c r="C344" s="4">
        <v>23</v>
      </c>
      <c r="D344" s="9"/>
      <c r="E344" s="8">
        <f>E343*'items de calculo'!C19</f>
        <v>7.801346902177323</v>
      </c>
      <c r="G344" s="8">
        <f>G343*'items de calculo'!C19</f>
        <v>4.260489950586225</v>
      </c>
    </row>
    <row r="345" spans="4:7" ht="12.75">
      <c r="D345" s="9"/>
      <c r="E345" s="8"/>
      <c r="G345" s="8"/>
    </row>
    <row r="346" spans="1:7" ht="15.75">
      <c r="A346" s="17" t="s">
        <v>55</v>
      </c>
      <c r="B346" s="18"/>
      <c r="C346" s="18"/>
      <c r="D346" s="19"/>
      <c r="E346" s="20">
        <f>SUM(E341:E344)</f>
        <v>720.0982379705416</v>
      </c>
      <c r="F346" s="21"/>
      <c r="G346" s="20">
        <f>SUM(G341:G344)</f>
        <v>393.26174630845884</v>
      </c>
    </row>
    <row r="347" spans="4:7" ht="12.75">
      <c r="D347" s="9"/>
      <c r="E347" s="8"/>
      <c r="G347" s="8"/>
    </row>
    <row r="349" spans="1:3" ht="15.75">
      <c r="A349" s="25" t="s">
        <v>64</v>
      </c>
      <c r="B349" s="26"/>
      <c r="C349" s="26" t="s">
        <v>109</v>
      </c>
    </row>
    <row r="352" spans="1:7" ht="15.75">
      <c r="A352" s="2" t="s">
        <v>125</v>
      </c>
      <c r="B352" s="3" t="s">
        <v>29</v>
      </c>
      <c r="C352" s="3" t="s">
        <v>30</v>
      </c>
      <c r="D352" s="22" t="s">
        <v>31</v>
      </c>
      <c r="E352" s="23"/>
      <c r="F352" s="24" t="s">
        <v>32</v>
      </c>
      <c r="G352" s="16"/>
    </row>
    <row r="353" spans="4:7" ht="12.75">
      <c r="D353" s="9" t="s">
        <v>33</v>
      </c>
      <c r="E353" s="8" t="s">
        <v>34</v>
      </c>
      <c r="F353" s="9" t="s">
        <v>33</v>
      </c>
      <c r="G353" s="8" t="s">
        <v>34</v>
      </c>
    </row>
    <row r="354" spans="4:7" ht="12.75">
      <c r="D354" s="9"/>
      <c r="E354" s="8"/>
      <c r="G354" s="8"/>
    </row>
    <row r="355" spans="1:7" ht="12.75">
      <c r="A355" t="s">
        <v>35</v>
      </c>
      <c r="B355" s="4" t="s">
        <v>56</v>
      </c>
      <c r="C355" s="4">
        <v>60</v>
      </c>
      <c r="D355" s="9">
        <f>D11</f>
        <v>5.596328931</v>
      </c>
      <c r="E355" s="8">
        <f>D355*C355</f>
        <v>335.77973586</v>
      </c>
      <c r="F355" s="9">
        <f>F11</f>
        <v>2.157780755</v>
      </c>
      <c r="G355" s="8">
        <f>F355*C355</f>
        <v>129.46684530000002</v>
      </c>
    </row>
    <row r="356" spans="1:7" ht="12.75">
      <c r="A356" t="s">
        <v>36</v>
      </c>
      <c r="B356" s="4" t="s">
        <v>1</v>
      </c>
      <c r="C356" s="4">
        <v>0.0458</v>
      </c>
      <c r="D356" s="9">
        <f>D12</f>
        <v>452.42326</v>
      </c>
      <c r="E356" s="8">
        <f>D356*C356</f>
        <v>20.720985308000003</v>
      </c>
      <c r="F356" s="9">
        <f>F12</f>
        <v>452.42326</v>
      </c>
      <c r="G356" s="8">
        <f>E356</f>
        <v>20.720985308000003</v>
      </c>
    </row>
    <row r="357" spans="1:7" ht="12.75">
      <c r="A357" t="s">
        <v>59</v>
      </c>
      <c r="B357" s="4" t="s">
        <v>2</v>
      </c>
      <c r="C357" s="4">
        <v>5</v>
      </c>
      <c r="D357" s="9">
        <f>D13</f>
        <v>2.05446354</v>
      </c>
      <c r="E357" s="8">
        <f>D357*C357</f>
        <v>10.2723177</v>
      </c>
      <c r="F357" s="9">
        <f>F13</f>
        <v>2.05446354</v>
      </c>
      <c r="G357" s="8">
        <f>E357</f>
        <v>10.2723177</v>
      </c>
    </row>
    <row r="358" spans="4:7" ht="12.75">
      <c r="D358" s="9"/>
      <c r="E358" s="8"/>
      <c r="G358" s="8"/>
    </row>
    <row r="359" spans="1:7" ht="12.75">
      <c r="A359" s="2" t="s">
        <v>37</v>
      </c>
      <c r="B359" s="3"/>
      <c r="C359" s="3"/>
      <c r="D359" s="13"/>
      <c r="E359" s="14">
        <f>SUM(E355:E357)</f>
        <v>366.773038868</v>
      </c>
      <c r="F359" s="15"/>
      <c r="G359" s="14">
        <f>SUM(G355:G358)</f>
        <v>160.46014830800002</v>
      </c>
    </row>
    <row r="360" spans="4:7" ht="12.75">
      <c r="D360" s="9"/>
      <c r="E360" s="8"/>
      <c r="G360" s="8"/>
    </row>
    <row r="361" spans="1:7" ht="12.75">
      <c r="A361" t="s">
        <v>47</v>
      </c>
      <c r="B361" s="4" t="s">
        <v>58</v>
      </c>
      <c r="C361" s="4" t="s">
        <v>100</v>
      </c>
      <c r="D361" s="9"/>
      <c r="E361" s="8">
        <f>E359*'items de calculo'!C18</f>
        <v>7.7022338162279995</v>
      </c>
      <c r="F361" s="9"/>
      <c r="G361" s="8">
        <f>G359*'items de calculo'!C18</f>
        <v>3.369663114468</v>
      </c>
    </row>
    <row r="362" spans="4:7" ht="12.75">
      <c r="D362" s="9"/>
      <c r="E362" s="8"/>
      <c r="F362" s="9"/>
      <c r="G362" s="8"/>
    </row>
    <row r="363" spans="1:7" ht="12.75">
      <c r="A363" s="2" t="s">
        <v>40</v>
      </c>
      <c r="B363" s="3"/>
      <c r="C363" s="3" t="s">
        <v>101</v>
      </c>
      <c r="D363" s="13"/>
      <c r="E363" s="14">
        <f>SUM(E359:E362)</f>
        <v>374.475272684228</v>
      </c>
      <c r="F363" s="15"/>
      <c r="G363" s="14">
        <f>SUM(G359:G362)</f>
        <v>163.82981142246803</v>
      </c>
    </row>
    <row r="364" spans="2:7" ht="12.75">
      <c r="B364" s="3"/>
      <c r="C364" s="3"/>
      <c r="D364" s="13"/>
      <c r="E364" s="14"/>
      <c r="F364" s="15"/>
      <c r="G364" s="14"/>
    </row>
    <row r="365" spans="1:7" ht="12.75">
      <c r="A365" s="69" t="s">
        <v>50</v>
      </c>
      <c r="B365" s="70" t="s">
        <v>58</v>
      </c>
      <c r="C365" s="70">
        <v>23</v>
      </c>
      <c r="D365" s="71"/>
      <c r="E365" s="11">
        <f>E363*'items de calculo'!C19</f>
        <v>86.12931271737244</v>
      </c>
      <c r="F365" s="12"/>
      <c r="G365" s="11">
        <f>G363*'items de calculo'!C19</f>
        <v>37.68085662716765</v>
      </c>
    </row>
    <row r="366" spans="1:7" ht="12.75">
      <c r="A366" s="2"/>
      <c r="B366" s="3"/>
      <c r="D366" s="9"/>
      <c r="E366" s="14"/>
      <c r="G366" s="14"/>
    </row>
    <row r="367" spans="1:7" ht="12.75">
      <c r="A367" s="2" t="s">
        <v>41</v>
      </c>
      <c r="B367" s="3"/>
      <c r="C367" s="3" t="s">
        <v>102</v>
      </c>
      <c r="D367" s="13"/>
      <c r="E367" s="14">
        <f>SUM(E363:E366)</f>
        <v>460.60458540160045</v>
      </c>
      <c r="F367" s="15"/>
      <c r="G367" s="14">
        <f>SUM(G363:G366)</f>
        <v>201.51066804963568</v>
      </c>
    </row>
    <row r="368" spans="4:7" ht="12.75">
      <c r="D368" s="9"/>
      <c r="E368" s="11"/>
      <c r="F368" s="12"/>
      <c r="G368" s="11"/>
    </row>
    <row r="369" spans="1:7" ht="12.75">
      <c r="A369" t="s">
        <v>38</v>
      </c>
      <c r="B369" s="4" t="s">
        <v>103</v>
      </c>
      <c r="C369" s="4">
        <v>2</v>
      </c>
      <c r="D369" s="9">
        <f>D17</f>
        <v>39.373073</v>
      </c>
      <c r="E369" s="8">
        <f>D369*C369</f>
        <v>78.746146</v>
      </c>
      <c r="F369" s="9">
        <f>F17</f>
        <v>39.373073</v>
      </c>
      <c r="G369" s="8">
        <f>F369*C369</f>
        <v>78.746146</v>
      </c>
    </row>
    <row r="370" spans="1:7" ht="12.75">
      <c r="A370" s="69" t="s">
        <v>84</v>
      </c>
      <c r="B370" s="70" t="s">
        <v>57</v>
      </c>
      <c r="C370" s="70">
        <v>1</v>
      </c>
      <c r="D370" s="9">
        <f>D18</f>
        <v>28.949649</v>
      </c>
      <c r="E370" s="8">
        <f>D370*C370</f>
        <v>28.949649</v>
      </c>
      <c r="F370" s="9">
        <f>F18</f>
        <v>28.949649</v>
      </c>
      <c r="G370" s="8">
        <f>F370*C370</f>
        <v>28.949649</v>
      </c>
    </row>
    <row r="371" spans="1:7" ht="12.75">
      <c r="A371" s="2"/>
      <c r="D371" s="9"/>
      <c r="E371" s="8"/>
      <c r="G371" s="8"/>
    </row>
    <row r="372" spans="1:7" ht="12.75">
      <c r="A372" s="2" t="s">
        <v>44</v>
      </c>
      <c r="B372" s="3"/>
      <c r="C372" s="3"/>
      <c r="D372" s="13"/>
      <c r="E372" s="14">
        <f>SUM(E369:E371)</f>
        <v>107.695795</v>
      </c>
      <c r="F372" s="15"/>
      <c r="G372" s="14">
        <f>SUM(G369:G371)</f>
        <v>107.695795</v>
      </c>
    </row>
    <row r="373" spans="1:7" ht="12.75">
      <c r="A373" s="2" t="s">
        <v>45</v>
      </c>
      <c r="B373" s="3"/>
      <c r="C373" s="3" t="s">
        <v>46</v>
      </c>
      <c r="D373" s="13"/>
      <c r="E373" s="14">
        <f>SUM(,E372,E367)</f>
        <v>568.3003804016005</v>
      </c>
      <c r="F373" s="15"/>
      <c r="G373" s="14">
        <f>SUM(,G372,G367)</f>
        <v>309.20646304963566</v>
      </c>
    </row>
    <row r="374" spans="4:7" ht="12.75">
      <c r="D374" s="9"/>
      <c r="E374" s="8"/>
      <c r="G374" s="8"/>
    </row>
    <row r="375" spans="1:7" ht="12.75">
      <c r="A375" t="s">
        <v>104</v>
      </c>
      <c r="B375" s="4" t="s">
        <v>58</v>
      </c>
      <c r="C375" s="4">
        <v>15</v>
      </c>
      <c r="D375" s="9"/>
      <c r="E375" s="8">
        <f>E373*'items de calculo'!C17</f>
        <v>85.24505706024007</v>
      </c>
      <c r="G375" s="8">
        <f>G373*'items de calculo'!C17</f>
        <v>46.380969457445346</v>
      </c>
    </row>
    <row r="376" spans="1:7" ht="12.75">
      <c r="A376" s="72" t="s">
        <v>47</v>
      </c>
      <c r="B376" s="70" t="s">
        <v>58</v>
      </c>
      <c r="C376" s="70" t="s">
        <v>100</v>
      </c>
      <c r="D376" s="71"/>
      <c r="E376" s="11">
        <f>E375*'items de calculo'!C18</f>
        <v>1.7901461982650413</v>
      </c>
      <c r="F376" s="12"/>
      <c r="G376" s="11">
        <f>G375*'items de calculo'!C18</f>
        <v>0.9740003586063521</v>
      </c>
    </row>
    <row r="377" spans="4:7" ht="12.75">
      <c r="D377" s="9"/>
      <c r="E377" s="8"/>
      <c r="G377" s="8"/>
    </row>
    <row r="378" spans="1:7" ht="12.75">
      <c r="A378" s="2" t="s">
        <v>48</v>
      </c>
      <c r="B378" s="3"/>
      <c r="C378" s="3"/>
      <c r="D378" s="13"/>
      <c r="E378" s="14">
        <f>SUM(E375:E376)</f>
        <v>87.0352032585051</v>
      </c>
      <c r="F378" s="15"/>
      <c r="G378" s="14">
        <f>SUM(G375:G376)</f>
        <v>47.3549698160517</v>
      </c>
    </row>
    <row r="379" spans="4:7" ht="12.75">
      <c r="D379" s="9"/>
      <c r="E379" s="8"/>
      <c r="G379" s="8"/>
    </row>
    <row r="380" spans="1:7" ht="12.75">
      <c r="A380" t="s">
        <v>50</v>
      </c>
      <c r="B380" s="4" t="s">
        <v>58</v>
      </c>
      <c r="C380" s="4">
        <v>23</v>
      </c>
      <c r="D380" s="9"/>
      <c r="E380" s="8">
        <f>E378*'items de calculo'!C19</f>
        <v>20.018096749456177</v>
      </c>
      <c r="G380" s="8">
        <f>G378*'items de calculo'!C19</f>
        <v>10.89164305769189</v>
      </c>
    </row>
    <row r="381" spans="1:7" ht="12.75">
      <c r="A381" s="2"/>
      <c r="B381" s="3"/>
      <c r="C381" s="3"/>
      <c r="D381" s="13"/>
      <c r="E381" s="14"/>
      <c r="F381" s="15"/>
      <c r="G381" s="14"/>
    </row>
    <row r="382" spans="1:7" ht="12.75">
      <c r="A382" s="2" t="s">
        <v>52</v>
      </c>
      <c r="B382" s="3"/>
      <c r="C382" s="3" t="s">
        <v>105</v>
      </c>
      <c r="D382" s="13"/>
      <c r="E382" s="14">
        <f>SUM(E378,E380)</f>
        <v>107.05330000796128</v>
      </c>
      <c r="F382" s="15"/>
      <c r="G382" s="14">
        <f>SUM(G378,G380)</f>
        <v>58.24661287374359</v>
      </c>
    </row>
    <row r="383" spans="4:7" ht="12.75">
      <c r="D383" s="9"/>
      <c r="E383" s="8"/>
      <c r="G383" s="8"/>
    </row>
    <row r="384" spans="1:7" ht="12.75">
      <c r="A384" t="s">
        <v>106</v>
      </c>
      <c r="B384" s="4" t="s">
        <v>58</v>
      </c>
      <c r="C384" s="4">
        <v>68</v>
      </c>
      <c r="D384" s="9"/>
      <c r="E384" s="8">
        <f>E372*'items de calculo'!G20</f>
        <v>73.23314060000001</v>
      </c>
      <c r="G384" s="8">
        <f>G372*'items de calculo'!G20</f>
        <v>73.23314060000001</v>
      </c>
    </row>
    <row r="385" spans="4:7" ht="12.75">
      <c r="D385" s="9"/>
      <c r="E385" s="8"/>
      <c r="G385" s="8"/>
    </row>
    <row r="386" spans="1:7" ht="12.75">
      <c r="A386" s="2" t="s">
        <v>107</v>
      </c>
      <c r="B386" s="3"/>
      <c r="C386" s="3" t="s">
        <v>108</v>
      </c>
      <c r="D386" s="13"/>
      <c r="E386" s="14">
        <f>SUM(E373,E382,E384)</f>
        <v>748.5868210095618</v>
      </c>
      <c r="F386" s="15"/>
      <c r="G386" s="14">
        <f>SUM(G373,G382,G384)</f>
        <v>440.68621652337924</v>
      </c>
    </row>
    <row r="387" spans="4:7" ht="12.75">
      <c r="D387" s="9"/>
      <c r="E387" s="8"/>
      <c r="G387" s="8"/>
    </row>
    <row r="388" spans="1:7" ht="12.75">
      <c r="A388" t="s">
        <v>53</v>
      </c>
      <c r="B388" s="4" t="s">
        <v>58</v>
      </c>
      <c r="C388" s="4">
        <v>5</v>
      </c>
      <c r="D388" s="9"/>
      <c r="E388" s="8">
        <f>E386*'items de calculo'!C21</f>
        <v>37.429341050478094</v>
      </c>
      <c r="G388" s="8">
        <f>G386*'items de calculo'!C21</f>
        <v>22.034310826168962</v>
      </c>
    </row>
    <row r="389" spans="1:7" ht="12.75">
      <c r="A389" t="s">
        <v>78</v>
      </c>
      <c r="B389" s="4" t="s">
        <v>58</v>
      </c>
      <c r="C389" s="4">
        <v>23</v>
      </c>
      <c r="D389" s="9"/>
      <c r="E389" s="8">
        <f>E388*'items de calculo'!C19</f>
        <v>8.608748441609961</v>
      </c>
      <c r="G389" s="8">
        <f>G388*'items de calculo'!C19</f>
        <v>5.067891490018861</v>
      </c>
    </row>
    <row r="390" spans="4:7" ht="12.75">
      <c r="D390" s="9"/>
      <c r="E390" s="8"/>
      <c r="G390" s="8"/>
    </row>
    <row r="391" spans="1:7" ht="15.75">
      <c r="A391" s="17" t="s">
        <v>55</v>
      </c>
      <c r="B391" s="18"/>
      <c r="C391" s="18"/>
      <c r="D391" s="19"/>
      <c r="E391" s="20">
        <f>SUM(E386:E389)</f>
        <v>794.6249105016499</v>
      </c>
      <c r="F391" s="21"/>
      <c r="G391" s="20">
        <f>SUM(G386:G389)</f>
        <v>467.78841883956704</v>
      </c>
    </row>
    <row r="392" spans="1:7" ht="15.75">
      <c r="A392" s="17"/>
      <c r="B392" s="18"/>
      <c r="C392" s="18"/>
      <c r="D392" s="19"/>
      <c r="E392" s="20"/>
      <c r="F392" s="21"/>
      <c r="G392" s="20"/>
    </row>
    <row r="393" spans="1:8" ht="12.75">
      <c r="A393" s="27" t="s">
        <v>110</v>
      </c>
      <c r="B393" s="28"/>
      <c r="C393" s="29" t="s">
        <v>111</v>
      </c>
      <c r="D393" s="31"/>
      <c r="E393" s="31"/>
      <c r="F393" s="31"/>
      <c r="G393" s="31"/>
      <c r="H393" s="32"/>
    </row>
    <row r="394" spans="3:8" ht="12.75">
      <c r="C394" s="62"/>
      <c r="D394" s="10"/>
      <c r="E394" s="10"/>
      <c r="F394" s="10"/>
      <c r="G394" s="10"/>
      <c r="H394" s="5"/>
    </row>
    <row r="395" ht="15.75">
      <c r="A395" s="25" t="s">
        <v>112</v>
      </c>
    </row>
    <row r="397" spans="3:6" ht="15.75">
      <c r="C397" s="77" t="s">
        <v>113</v>
      </c>
      <c r="F397" s="77" t="s">
        <v>114</v>
      </c>
    </row>
    <row r="398" spans="1:8" ht="15.75">
      <c r="A398" s="2" t="s">
        <v>125</v>
      </c>
      <c r="B398" s="3" t="s">
        <v>29</v>
      </c>
      <c r="D398" s="37"/>
      <c r="E398" s="23"/>
      <c r="F398" s="75"/>
      <c r="G398" s="24"/>
      <c r="H398" s="16"/>
    </row>
    <row r="399" spans="3:8" ht="12.75">
      <c r="C399" s="76" t="s">
        <v>30</v>
      </c>
      <c r="D399" s="10" t="s">
        <v>33</v>
      </c>
      <c r="E399" s="8" t="s">
        <v>34</v>
      </c>
      <c r="F399" s="76" t="s">
        <v>30</v>
      </c>
      <c r="G399" s="10" t="s">
        <v>33</v>
      </c>
      <c r="H399" s="8" t="s">
        <v>34</v>
      </c>
    </row>
    <row r="400" spans="3:8" ht="12.75">
      <c r="C400" s="38"/>
      <c r="D400" s="10"/>
      <c r="E400" s="8"/>
      <c r="F400" s="10"/>
      <c r="H400" s="8"/>
    </row>
    <row r="401" spans="1:8" ht="12.75">
      <c r="A401" t="s">
        <v>35</v>
      </c>
      <c r="B401" s="4" t="s">
        <v>56</v>
      </c>
      <c r="C401" s="38">
        <v>16</v>
      </c>
      <c r="D401" s="10">
        <f>D130</f>
        <v>6.800432791</v>
      </c>
      <c r="E401" s="8">
        <f>D401*C401</f>
        <v>108.806924656</v>
      </c>
      <c r="F401" s="10">
        <v>32</v>
      </c>
      <c r="G401" s="10">
        <f>G130</f>
        <v>6.800432791</v>
      </c>
      <c r="H401" s="8">
        <f>G401*F401</f>
        <v>217.613849312</v>
      </c>
    </row>
    <row r="402" spans="1:8" ht="12.75">
      <c r="A402" t="s">
        <v>36</v>
      </c>
      <c r="B402" s="4" t="s">
        <v>1</v>
      </c>
      <c r="C402" s="38">
        <v>0.025</v>
      </c>
      <c r="D402" s="10">
        <f>D12</f>
        <v>452.42326</v>
      </c>
      <c r="E402" s="8">
        <f>D402*C402</f>
        <v>11.310581500000001</v>
      </c>
      <c r="F402" s="10">
        <v>0.07</v>
      </c>
      <c r="G402" s="10">
        <f>F12</f>
        <v>452.42326</v>
      </c>
      <c r="H402" s="8">
        <f>G402*F402</f>
        <v>31.669628200000005</v>
      </c>
    </row>
    <row r="403" spans="1:8" ht="12.75">
      <c r="A403" t="s">
        <v>59</v>
      </c>
      <c r="B403" s="4" t="s">
        <v>2</v>
      </c>
      <c r="C403" s="38">
        <v>3</v>
      </c>
      <c r="D403" s="10">
        <f>D13</f>
        <v>2.05446354</v>
      </c>
      <c r="E403" s="8">
        <f>D403*C403</f>
        <v>6.1633906199999995</v>
      </c>
      <c r="F403" s="10">
        <v>7</v>
      </c>
      <c r="G403" s="10">
        <f>F13</f>
        <v>2.05446354</v>
      </c>
      <c r="H403" s="8">
        <f>G403*F403</f>
        <v>14.38124478</v>
      </c>
    </row>
    <row r="404" spans="3:8" ht="12.75">
      <c r="C404" s="38"/>
      <c r="D404" s="10"/>
      <c r="E404" s="8"/>
      <c r="F404" s="10"/>
      <c r="G404" s="10"/>
      <c r="H404" s="8"/>
    </row>
    <row r="405" spans="1:8" ht="12.75">
      <c r="A405" s="2" t="s">
        <v>37</v>
      </c>
      <c r="B405" s="3"/>
      <c r="C405" s="36"/>
      <c r="D405" s="33"/>
      <c r="E405" s="14">
        <f>SUM(E401:E403)</f>
        <v>126.280896776</v>
      </c>
      <c r="F405" s="33"/>
      <c r="G405" s="33"/>
      <c r="H405" s="14">
        <f>SUM(H401:H404)</f>
        <v>263.664722292</v>
      </c>
    </row>
    <row r="406" spans="3:8" ht="12.75">
      <c r="C406" s="38"/>
      <c r="D406" s="10"/>
      <c r="E406" s="8"/>
      <c r="F406" s="10"/>
      <c r="G406" s="10"/>
      <c r="H406" s="8"/>
    </row>
    <row r="407" spans="1:8" ht="12.75">
      <c r="A407" t="s">
        <v>47</v>
      </c>
      <c r="B407" s="4" t="s">
        <v>58</v>
      </c>
      <c r="C407" s="38" t="s">
        <v>100</v>
      </c>
      <c r="D407" s="10"/>
      <c r="E407" s="8">
        <f>E405*'items de calculo'!C18</f>
        <v>2.6518988322959998</v>
      </c>
      <c r="F407" s="10"/>
      <c r="G407" s="10"/>
      <c r="H407" s="8">
        <f>H405*'items de calculo'!C18</f>
        <v>5.536959168132</v>
      </c>
    </row>
    <row r="408" spans="3:8" ht="12.75">
      <c r="C408" s="38"/>
      <c r="D408" s="10"/>
      <c r="E408" s="8"/>
      <c r="F408" s="10"/>
      <c r="G408" s="10"/>
      <c r="H408" s="8"/>
    </row>
    <row r="409" spans="1:8" ht="12.75">
      <c r="A409" s="2" t="s">
        <v>40</v>
      </c>
      <c r="B409" s="3"/>
      <c r="C409" s="36" t="s">
        <v>101</v>
      </c>
      <c r="D409" s="33"/>
      <c r="E409" s="14">
        <f>SUM(E405:E408)</f>
        <v>128.932795608296</v>
      </c>
      <c r="F409" s="33"/>
      <c r="G409" s="33"/>
      <c r="H409" s="14">
        <f>SUM(H405:H408)</f>
        <v>269.201681460132</v>
      </c>
    </row>
    <row r="410" spans="2:8" ht="12.75">
      <c r="B410" s="3"/>
      <c r="C410" s="36"/>
      <c r="D410" s="33"/>
      <c r="E410" s="14"/>
      <c r="F410" s="33"/>
      <c r="G410" s="33"/>
      <c r="H410" s="14"/>
    </row>
    <row r="411" spans="1:8" ht="12.75">
      <c r="A411" s="69" t="s">
        <v>50</v>
      </c>
      <c r="B411" s="70" t="s">
        <v>58</v>
      </c>
      <c r="C411" s="41">
        <v>23</v>
      </c>
      <c r="D411" s="34"/>
      <c r="E411" s="11">
        <f>E409*'items de calculo'!C19</f>
        <v>29.654542989908084</v>
      </c>
      <c r="F411" s="34"/>
      <c r="G411" s="34"/>
      <c r="H411" s="11">
        <f>H409*'items de calculo'!C19</f>
        <v>61.916386735830365</v>
      </c>
    </row>
    <row r="412" spans="1:8" ht="12.75">
      <c r="A412" s="2"/>
      <c r="B412" s="3"/>
      <c r="C412" s="38"/>
      <c r="D412" s="10"/>
      <c r="E412" s="14"/>
      <c r="F412" s="33"/>
      <c r="G412" s="10"/>
      <c r="H412" s="14"/>
    </row>
    <row r="413" spans="1:8" ht="12.75">
      <c r="A413" s="2" t="s">
        <v>41</v>
      </c>
      <c r="B413" s="3"/>
      <c r="C413" s="36" t="s">
        <v>102</v>
      </c>
      <c r="D413" s="33"/>
      <c r="E413" s="14">
        <f>SUM(E409:E412)</f>
        <v>158.5873385982041</v>
      </c>
      <c r="F413" s="33"/>
      <c r="G413" s="33"/>
      <c r="H413" s="14">
        <f>SUM(H409:H412)</f>
        <v>331.1180681959624</v>
      </c>
    </row>
    <row r="414" spans="3:8" ht="12.75">
      <c r="C414" s="38"/>
      <c r="D414" s="10"/>
      <c r="E414" s="11"/>
      <c r="F414" s="34"/>
      <c r="G414" s="34"/>
      <c r="H414" s="11"/>
    </row>
    <row r="415" spans="1:8" ht="12.75">
      <c r="A415" t="s">
        <v>38</v>
      </c>
      <c r="B415" s="4" t="s">
        <v>103</v>
      </c>
      <c r="C415" s="38">
        <v>0.8</v>
      </c>
      <c r="D415" s="10">
        <f>D17</f>
        <v>39.373073</v>
      </c>
      <c r="E415" s="8">
        <f>D415*C415</f>
        <v>31.4984584</v>
      </c>
      <c r="F415" s="10">
        <v>0.9</v>
      </c>
      <c r="G415" s="10">
        <f>F17</f>
        <v>39.373073</v>
      </c>
      <c r="H415" s="8">
        <f>G415*F415</f>
        <v>35.4357657</v>
      </c>
    </row>
    <row r="416" spans="1:8" ht="12.75">
      <c r="A416" s="69" t="s">
        <v>84</v>
      </c>
      <c r="B416" s="70" t="s">
        <v>57</v>
      </c>
      <c r="C416" s="41">
        <v>0.5</v>
      </c>
      <c r="D416" s="10">
        <f>D18</f>
        <v>28.949649</v>
      </c>
      <c r="E416" s="8">
        <f>D416*C416</f>
        <v>14.4748245</v>
      </c>
      <c r="F416" s="10">
        <v>0.6</v>
      </c>
      <c r="G416" s="10">
        <f>F18</f>
        <v>28.949649</v>
      </c>
      <c r="H416" s="8">
        <f>G416*F416</f>
        <v>17.3697894</v>
      </c>
    </row>
    <row r="417" spans="1:8" ht="12.75">
      <c r="A417" s="2"/>
      <c r="C417" s="38"/>
      <c r="D417" s="10"/>
      <c r="E417" s="8"/>
      <c r="F417" s="10"/>
      <c r="G417" s="10"/>
      <c r="H417" s="8"/>
    </row>
    <row r="418" spans="1:8" ht="12.75">
      <c r="A418" s="2" t="s">
        <v>44</v>
      </c>
      <c r="B418" s="3"/>
      <c r="C418" s="36"/>
      <c r="D418" s="33"/>
      <c r="E418" s="14">
        <f>SUM(E415:E417)</f>
        <v>45.9732829</v>
      </c>
      <c r="F418" s="33"/>
      <c r="G418" s="33"/>
      <c r="H418" s="14">
        <f>SUM(H415:H417)</f>
        <v>52.80555509999999</v>
      </c>
    </row>
    <row r="419" spans="1:8" ht="12.75">
      <c r="A419" s="2" t="s">
        <v>45</v>
      </c>
      <c r="B419" s="3"/>
      <c r="C419" s="36" t="s">
        <v>46</v>
      </c>
      <c r="D419" s="33"/>
      <c r="E419" s="14">
        <f>SUM(,E418,E413)</f>
        <v>204.5606214982041</v>
      </c>
      <c r="F419" s="33"/>
      <c r="G419" s="33"/>
      <c r="H419" s="14">
        <f>SUM(H418,H413)</f>
        <v>383.9236232959624</v>
      </c>
    </row>
    <row r="420" spans="3:8" ht="12.75">
      <c r="C420" s="38"/>
      <c r="D420" s="10"/>
      <c r="E420" s="8"/>
      <c r="F420" s="10"/>
      <c r="G420" s="10"/>
      <c r="H420" s="8"/>
    </row>
    <row r="421" spans="1:8" ht="12.75">
      <c r="A421" t="s">
        <v>104</v>
      </c>
      <c r="B421" s="4" t="s">
        <v>58</v>
      </c>
      <c r="C421" s="38">
        <v>15</v>
      </c>
      <c r="D421" s="10"/>
      <c r="E421" s="8">
        <f>E419*'items de calculo'!C17</f>
        <v>30.684093224730617</v>
      </c>
      <c r="F421" s="10"/>
      <c r="G421" s="10"/>
      <c r="H421" s="8">
        <f>H419*'items de calculo'!C17</f>
        <v>57.58854349439436</v>
      </c>
    </row>
    <row r="422" spans="1:8" ht="12.75">
      <c r="A422" s="72" t="s">
        <v>47</v>
      </c>
      <c r="B422" s="70" t="s">
        <v>58</v>
      </c>
      <c r="C422" s="41" t="s">
        <v>100</v>
      </c>
      <c r="D422" s="34"/>
      <c r="E422" s="11">
        <f>E421*'items de calculo'!C18</f>
        <v>0.6443659577193429</v>
      </c>
      <c r="F422" s="34"/>
      <c r="G422" s="34"/>
      <c r="H422" s="11">
        <f>H421*'items de calculo'!C18</f>
        <v>1.2093594133822814</v>
      </c>
    </row>
    <row r="423" spans="3:8" ht="12.75">
      <c r="C423" s="38"/>
      <c r="D423" s="10"/>
      <c r="E423" s="8"/>
      <c r="F423" s="10"/>
      <c r="G423" s="10"/>
      <c r="H423" s="8"/>
    </row>
    <row r="424" spans="1:8" ht="12.75">
      <c r="A424" s="2" t="s">
        <v>48</v>
      </c>
      <c r="B424" s="3"/>
      <c r="C424" s="36"/>
      <c r="D424" s="33"/>
      <c r="E424" s="14">
        <f>SUM(E421:E422)</f>
        <v>31.32845918244996</v>
      </c>
      <c r="F424" s="33"/>
      <c r="G424" s="33"/>
      <c r="H424" s="14">
        <f>SUM(H421:H422)</f>
        <v>58.79790290777664</v>
      </c>
    </row>
    <row r="425" spans="3:8" ht="12.75">
      <c r="C425" s="38"/>
      <c r="D425" s="10"/>
      <c r="E425" s="8"/>
      <c r="F425" s="10"/>
      <c r="G425" s="10"/>
      <c r="H425" s="8"/>
    </row>
    <row r="426" spans="1:8" ht="12.75">
      <c r="A426" t="s">
        <v>50</v>
      </c>
      <c r="B426" s="4" t="s">
        <v>58</v>
      </c>
      <c r="C426" s="38">
        <v>23</v>
      </c>
      <c r="D426" s="10"/>
      <c r="E426" s="8">
        <f>E424*'items de calculo'!C19</f>
        <v>7.205545611963491</v>
      </c>
      <c r="F426" s="10"/>
      <c r="G426" s="10"/>
      <c r="H426" s="8">
        <f>H424*'items de calculo'!C19</f>
        <v>13.523517668788628</v>
      </c>
    </row>
    <row r="427" spans="1:8" ht="12.75">
      <c r="A427" s="2"/>
      <c r="B427" s="3"/>
      <c r="C427" s="36"/>
      <c r="D427" s="33"/>
      <c r="E427" s="14"/>
      <c r="F427" s="33"/>
      <c r="G427" s="33"/>
      <c r="H427" s="14"/>
    </row>
    <row r="428" spans="1:8" ht="12.75">
      <c r="A428" s="2" t="s">
        <v>52</v>
      </c>
      <c r="B428" s="3"/>
      <c r="C428" s="36" t="s">
        <v>105</v>
      </c>
      <c r="D428" s="33"/>
      <c r="E428" s="14">
        <f>SUM(E424,E426)</f>
        <v>38.534004794413455</v>
      </c>
      <c r="F428" s="33"/>
      <c r="G428" s="33"/>
      <c r="H428" s="14">
        <f>SUM(H424,H426)</f>
        <v>72.32142057656526</v>
      </c>
    </row>
    <row r="429" spans="3:8" ht="12.75">
      <c r="C429" s="38"/>
      <c r="D429" s="10"/>
      <c r="E429" s="8"/>
      <c r="F429" s="10"/>
      <c r="G429" s="10"/>
      <c r="H429" s="8"/>
    </row>
    <row r="430" spans="1:8" ht="12.75">
      <c r="A430" t="s">
        <v>106</v>
      </c>
      <c r="B430" s="4" t="s">
        <v>58</v>
      </c>
      <c r="C430" s="38">
        <v>68</v>
      </c>
      <c r="D430" s="10"/>
      <c r="E430" s="8">
        <f>E418*'items de calculo'!G20</f>
        <v>31.261832372000004</v>
      </c>
      <c r="F430" s="10"/>
      <c r="G430" s="10"/>
      <c r="H430" s="8">
        <f>H418*'items de calculo'!G20</f>
        <v>35.907777468</v>
      </c>
    </row>
    <row r="431" spans="3:8" ht="12.75">
      <c r="C431" s="38"/>
      <c r="D431" s="10"/>
      <c r="E431" s="8"/>
      <c r="F431" s="10"/>
      <c r="G431" s="10"/>
      <c r="H431" s="8"/>
    </row>
    <row r="432" spans="1:8" ht="12.75">
      <c r="A432" s="2" t="s">
        <v>107</v>
      </c>
      <c r="B432" s="3"/>
      <c r="C432" s="36" t="s">
        <v>108</v>
      </c>
      <c r="D432" s="33"/>
      <c r="E432" s="14">
        <f>SUM(E419,E428,E430)</f>
        <v>274.35645866461755</v>
      </c>
      <c r="F432" s="33"/>
      <c r="G432" s="33"/>
      <c r="H432" s="14">
        <f>SUM(H419,H428,H430)</f>
        <v>492.1528213405276</v>
      </c>
    </row>
    <row r="433" spans="3:8" ht="12.75">
      <c r="C433" s="38"/>
      <c r="D433" s="10"/>
      <c r="E433" s="8"/>
      <c r="F433" s="10"/>
      <c r="G433" s="10"/>
      <c r="H433" s="8"/>
    </row>
    <row r="434" spans="1:8" ht="12.75">
      <c r="A434" t="s">
        <v>53</v>
      </c>
      <c r="B434" s="4" t="s">
        <v>58</v>
      </c>
      <c r="C434" s="38">
        <v>5</v>
      </c>
      <c r="D434" s="10"/>
      <c r="E434" s="8">
        <f>E432*'items de calculo'!C21</f>
        <v>13.717822933230877</v>
      </c>
      <c r="F434" s="10"/>
      <c r="G434" s="10"/>
      <c r="H434" s="8">
        <f>H432*'items de calculo'!C21</f>
        <v>24.607641067026382</v>
      </c>
    </row>
    <row r="435" spans="1:8" ht="12.75">
      <c r="A435" t="s">
        <v>78</v>
      </c>
      <c r="B435" s="4" t="s">
        <v>58</v>
      </c>
      <c r="C435" s="38">
        <v>23</v>
      </c>
      <c r="D435" s="10"/>
      <c r="E435" s="8">
        <f>E434*'items de calculo'!C19</f>
        <v>3.155099274643102</v>
      </c>
      <c r="F435" s="10"/>
      <c r="G435" s="10"/>
      <c r="H435" s="8">
        <f>H434*'items de calculo'!C19</f>
        <v>5.659757445416068</v>
      </c>
    </row>
    <row r="436" spans="3:8" ht="12.75">
      <c r="C436" s="38"/>
      <c r="D436" s="10"/>
      <c r="E436" s="8"/>
      <c r="F436" s="10"/>
      <c r="G436" s="10"/>
      <c r="H436" s="8"/>
    </row>
    <row r="437" spans="1:8" ht="15.75">
      <c r="A437" s="17" t="s">
        <v>55</v>
      </c>
      <c r="B437" s="18"/>
      <c r="C437" s="39"/>
      <c r="D437" s="40"/>
      <c r="E437" s="20">
        <f>SUM(E432:E435)</f>
        <v>291.2293808724915</v>
      </c>
      <c r="F437" s="35"/>
      <c r="G437" s="35"/>
      <c r="H437" s="20">
        <f>SUM(H432:H435)</f>
        <v>522.42021985297</v>
      </c>
    </row>
    <row r="438" spans="6:7" ht="12.75">
      <c r="F438" s="10"/>
      <c r="G438" s="10"/>
    </row>
    <row r="439" spans="1:8" ht="12.75">
      <c r="A439" s="27" t="s">
        <v>115</v>
      </c>
      <c r="B439" s="28"/>
      <c r="C439" s="59" t="s">
        <v>116</v>
      </c>
      <c r="D439" s="31"/>
      <c r="E439" s="31"/>
      <c r="F439" s="31"/>
      <c r="G439" s="31"/>
      <c r="H439" s="32"/>
    </row>
    <row r="440" spans="3:6" ht="15.75">
      <c r="C440" s="77" t="s">
        <v>117</v>
      </c>
      <c r="F440" s="77" t="s">
        <v>118</v>
      </c>
    </row>
    <row r="441" spans="1:8" ht="15.75">
      <c r="A441" s="2" t="s">
        <v>125</v>
      </c>
      <c r="B441" s="49" t="s">
        <v>29</v>
      </c>
      <c r="D441" s="37"/>
      <c r="E441" s="75"/>
      <c r="F441" s="75"/>
      <c r="G441" s="79"/>
      <c r="H441" s="56"/>
    </row>
    <row r="442" spans="2:8" ht="12.75">
      <c r="B442" s="62"/>
      <c r="C442" s="76" t="s">
        <v>30</v>
      </c>
      <c r="D442" s="10" t="s">
        <v>33</v>
      </c>
      <c r="E442" s="10" t="s">
        <v>34</v>
      </c>
      <c r="F442" s="76" t="s">
        <v>30</v>
      </c>
      <c r="G442" s="10" t="s">
        <v>33</v>
      </c>
      <c r="H442" s="8" t="s">
        <v>34</v>
      </c>
    </row>
    <row r="443" spans="2:8" ht="12.75">
      <c r="B443" s="62"/>
      <c r="C443" s="38"/>
      <c r="D443" s="10"/>
      <c r="E443" s="10"/>
      <c r="F443" s="9"/>
      <c r="G443" s="10"/>
      <c r="H443" s="8"/>
    </row>
    <row r="444" spans="1:8" ht="12.75">
      <c r="A444" t="s">
        <v>74</v>
      </c>
      <c r="B444" s="4" t="s">
        <v>57</v>
      </c>
      <c r="C444" s="38">
        <v>1</v>
      </c>
      <c r="D444" s="7">
        <f>D18</f>
        <v>28.949649</v>
      </c>
      <c r="E444" s="7">
        <f>D444*C444</f>
        <v>28.949649</v>
      </c>
      <c r="F444" s="9">
        <v>1.6</v>
      </c>
      <c r="G444" s="7">
        <f>D18</f>
        <v>28.949649</v>
      </c>
      <c r="H444" s="8">
        <f>G444*F444</f>
        <v>46.3194384</v>
      </c>
    </row>
    <row r="445" spans="3:8" ht="12.75">
      <c r="C445" s="38"/>
      <c r="F445" s="9"/>
      <c r="H445" s="81"/>
    </row>
    <row r="446" spans="1:8" s="2" customFormat="1" ht="12.75">
      <c r="A446" s="2" t="s">
        <v>37</v>
      </c>
      <c r="B446" s="3"/>
      <c r="C446" s="36"/>
      <c r="D446" s="15"/>
      <c r="E446" s="15">
        <f>E444</f>
        <v>28.949649</v>
      </c>
      <c r="F446" s="13"/>
      <c r="G446" s="15"/>
      <c r="H446" s="14">
        <f>H444</f>
        <v>46.3194384</v>
      </c>
    </row>
    <row r="447" spans="3:8" ht="12.75">
      <c r="C447" s="38"/>
      <c r="F447" s="9"/>
      <c r="H447" s="81"/>
    </row>
    <row r="448" spans="1:8" ht="12.75">
      <c r="A448" t="s">
        <v>119</v>
      </c>
      <c r="B448" s="4" t="s">
        <v>58</v>
      </c>
      <c r="C448" s="38">
        <v>15</v>
      </c>
      <c r="E448" s="7">
        <f>E446*'items de calculo'!C17</f>
        <v>4.34244735</v>
      </c>
      <c r="F448" s="38">
        <v>15</v>
      </c>
      <c r="H448" s="8">
        <f>H446*'items de calculo'!C17</f>
        <v>6.94791576</v>
      </c>
    </row>
    <row r="449" spans="1:8" ht="12.75">
      <c r="A449" t="s">
        <v>47</v>
      </c>
      <c r="B449" s="4" t="s">
        <v>58</v>
      </c>
      <c r="C449" s="38" t="s">
        <v>120</v>
      </c>
      <c r="E449" s="7">
        <f>E448*'items de calculo'!C18</f>
        <v>0.09119139434999998</v>
      </c>
      <c r="F449" s="38" t="s">
        <v>120</v>
      </c>
      <c r="H449" s="8">
        <f>H448*'items de calculo'!C18</f>
        <v>0.14590623096</v>
      </c>
    </row>
    <row r="450" spans="3:8" ht="12.75">
      <c r="C450" s="38"/>
      <c r="F450" s="9"/>
      <c r="H450" s="81"/>
    </row>
    <row r="451" spans="1:8" s="2" customFormat="1" ht="12.75">
      <c r="A451" s="2" t="s">
        <v>40</v>
      </c>
      <c r="B451" s="3"/>
      <c r="C451" s="36"/>
      <c r="D451" s="15"/>
      <c r="E451" s="15">
        <f>SUM(E448:E450)</f>
        <v>4.43363874435</v>
      </c>
      <c r="F451" s="13"/>
      <c r="G451" s="15"/>
      <c r="H451" s="14">
        <f>SUM(H448:H450)</f>
        <v>7.0938219909599995</v>
      </c>
    </row>
    <row r="452" spans="3:8" ht="12.75">
      <c r="C452" s="38"/>
      <c r="F452" s="9"/>
      <c r="H452" s="81"/>
    </row>
    <row r="453" spans="1:8" ht="12.75">
      <c r="A453" t="s">
        <v>121</v>
      </c>
      <c r="B453" s="4" t="s">
        <v>58</v>
      </c>
      <c r="C453" s="38">
        <v>23</v>
      </c>
      <c r="E453" s="7">
        <f>E451*'items de calculo'!C19</f>
        <v>1.0197369112005</v>
      </c>
      <c r="F453" s="9"/>
      <c r="H453" s="8">
        <f>H451*'items de calculo'!C19</f>
        <v>1.6315790579208</v>
      </c>
    </row>
    <row r="454" spans="1:8" ht="12.75">
      <c r="A454" t="s">
        <v>77</v>
      </c>
      <c r="B454" s="4" t="s">
        <v>58</v>
      </c>
      <c r="C454" s="38">
        <v>68</v>
      </c>
      <c r="E454" s="7">
        <f>E446*'items de calculo'!G20</f>
        <v>19.68576132</v>
      </c>
      <c r="F454" s="9"/>
      <c r="H454" s="8">
        <f>H446*'items de calculo'!G20</f>
        <v>31.497218112000006</v>
      </c>
    </row>
    <row r="455" spans="3:8" ht="12.75">
      <c r="C455" s="38"/>
      <c r="F455" s="9"/>
      <c r="H455" s="81"/>
    </row>
    <row r="456" spans="1:8" s="2" customFormat="1" ht="12.75">
      <c r="A456" s="2" t="s">
        <v>41</v>
      </c>
      <c r="B456" s="3"/>
      <c r="C456" s="36"/>
      <c r="D456" s="15"/>
      <c r="E456" s="15">
        <f>SUM(E446,E451,E453:E454)</f>
        <v>54.08878597555049</v>
      </c>
      <c r="F456" s="13"/>
      <c r="G456" s="15"/>
      <c r="H456" s="14">
        <f>SUM(H446,H451,H453:H454)</f>
        <v>86.5420575608808</v>
      </c>
    </row>
    <row r="457" spans="3:8" ht="12.75">
      <c r="C457" s="38"/>
      <c r="F457" s="9"/>
      <c r="H457" s="81"/>
    </row>
    <row r="458" spans="1:8" ht="12.75">
      <c r="A458" t="s">
        <v>53</v>
      </c>
      <c r="B458" s="4" t="s">
        <v>58</v>
      </c>
      <c r="C458" s="38">
        <v>5</v>
      </c>
      <c r="E458" s="7">
        <f>E456*'items de calculo'!C21</f>
        <v>2.7044392987775248</v>
      </c>
      <c r="F458" s="9"/>
      <c r="H458" s="8">
        <f>H456*'items de calculo'!C21</f>
        <v>4.32710287804404</v>
      </c>
    </row>
    <row r="459" spans="1:8" ht="12.75">
      <c r="A459" t="s">
        <v>78</v>
      </c>
      <c r="B459" s="4" t="s">
        <v>58</v>
      </c>
      <c r="C459" s="38">
        <v>23</v>
      </c>
      <c r="E459" s="7">
        <f>E458*'items de calculo'!C19</f>
        <v>0.6220210387188307</v>
      </c>
      <c r="F459" s="9"/>
      <c r="H459" s="8">
        <f>H458*'items de calculo'!C19</f>
        <v>0.9952336619501293</v>
      </c>
    </row>
    <row r="460" spans="3:8" ht="12.75">
      <c r="C460" s="38"/>
      <c r="F460" s="9"/>
      <c r="H460" s="81"/>
    </row>
    <row r="461" spans="1:8" ht="15.75">
      <c r="A461" s="17" t="s">
        <v>55</v>
      </c>
      <c r="B461" s="18"/>
      <c r="C461" s="39"/>
      <c r="D461" s="40"/>
      <c r="E461" s="20">
        <f>SUM(E456:E459)</f>
        <v>57.41524631304684</v>
      </c>
      <c r="F461" s="35"/>
      <c r="G461" s="35"/>
      <c r="H461" s="20">
        <f>SUM(H456:H459)</f>
        <v>91.86439410087497</v>
      </c>
    </row>
    <row r="462" spans="3:8" ht="12.75">
      <c r="C462" s="38"/>
      <c r="F462" s="9"/>
      <c r="H462" s="81"/>
    </row>
    <row r="463" spans="1:8" ht="12.75">
      <c r="A463" s="27" t="s">
        <v>79</v>
      </c>
      <c r="B463" s="28"/>
      <c r="C463" s="59" t="s">
        <v>122</v>
      </c>
      <c r="D463" s="31"/>
      <c r="E463" s="31"/>
      <c r="F463" s="31"/>
      <c r="G463" s="31"/>
      <c r="H463" s="32"/>
    </row>
    <row r="464" spans="3:6" ht="15.75">
      <c r="C464" s="77"/>
      <c r="F464" s="77"/>
    </row>
    <row r="465" spans="1:8" ht="15.75">
      <c r="A465" s="2" t="s">
        <v>125</v>
      </c>
      <c r="B465" s="49" t="s">
        <v>29</v>
      </c>
      <c r="C465" s="77" t="s">
        <v>123</v>
      </c>
      <c r="D465" s="37"/>
      <c r="E465" s="75"/>
      <c r="F465" s="77" t="s">
        <v>124</v>
      </c>
      <c r="G465" s="79"/>
      <c r="H465" s="56"/>
    </row>
    <row r="466" spans="2:8" ht="12.75">
      <c r="B466" s="55"/>
      <c r="C466" s="80" t="s">
        <v>30</v>
      </c>
      <c r="D466" s="10" t="s">
        <v>33</v>
      </c>
      <c r="E466" s="8" t="s">
        <v>34</v>
      </c>
      <c r="F466" s="80" t="s">
        <v>30</v>
      </c>
      <c r="G466" s="10" t="s">
        <v>33</v>
      </c>
      <c r="H466" s="8" t="s">
        <v>34</v>
      </c>
    </row>
    <row r="467" spans="2:8" ht="12.75">
      <c r="B467" s="55"/>
      <c r="C467" s="62"/>
      <c r="D467" s="10"/>
      <c r="E467" s="8"/>
      <c r="F467" s="10"/>
      <c r="G467" s="10"/>
      <c r="H467" s="81"/>
    </row>
    <row r="468" spans="1:8" ht="12.75">
      <c r="A468" t="s">
        <v>38</v>
      </c>
      <c r="B468" s="55" t="s">
        <v>57</v>
      </c>
      <c r="C468" s="62">
        <v>0.16</v>
      </c>
      <c r="D468" s="10">
        <f>D17</f>
        <v>39.373073</v>
      </c>
      <c r="E468" s="8">
        <f>D468*C468</f>
        <v>6.29969168</v>
      </c>
      <c r="F468" s="10">
        <v>0.04</v>
      </c>
      <c r="G468" s="10">
        <f>D17</f>
        <v>39.373073</v>
      </c>
      <c r="H468" s="8">
        <f>G468*F468</f>
        <v>1.57492292</v>
      </c>
    </row>
    <row r="469" spans="1:8" ht="12.75">
      <c r="A469" t="s">
        <v>84</v>
      </c>
      <c r="B469" s="55" t="s">
        <v>57</v>
      </c>
      <c r="C469" s="4">
        <v>0.16</v>
      </c>
      <c r="D469" s="10">
        <f>D18</f>
        <v>28.949649</v>
      </c>
      <c r="E469" s="8">
        <f>D469*C469</f>
        <v>4.63194384</v>
      </c>
      <c r="F469" s="7">
        <v>0.04</v>
      </c>
      <c r="G469" s="10">
        <f>D18</f>
        <v>28.949649</v>
      </c>
      <c r="H469" s="8">
        <f>G469*F469</f>
        <v>1.15798596</v>
      </c>
    </row>
    <row r="470" spans="2:8" ht="12.75">
      <c r="B470" s="55"/>
      <c r="E470" s="8"/>
      <c r="H470" s="81"/>
    </row>
    <row r="471" spans="1:8" s="2" customFormat="1" ht="12.75">
      <c r="A471" s="2" t="s">
        <v>37</v>
      </c>
      <c r="B471" s="78"/>
      <c r="C471" s="3"/>
      <c r="D471" s="15"/>
      <c r="E471" s="14">
        <f>SUM(E468:E470)</f>
        <v>10.93163552</v>
      </c>
      <c r="F471" s="15"/>
      <c r="G471" s="15"/>
      <c r="H471" s="14">
        <f>SUM(H468:H470)</f>
        <v>2.73290888</v>
      </c>
    </row>
    <row r="472" spans="2:8" ht="12.75">
      <c r="B472" s="55"/>
      <c r="E472" s="8"/>
      <c r="H472" s="81"/>
    </row>
    <row r="473" spans="1:8" ht="12.75">
      <c r="A473" t="s">
        <v>126</v>
      </c>
      <c r="B473" s="55" t="s">
        <v>58</v>
      </c>
      <c r="C473" s="4">
        <v>15</v>
      </c>
      <c r="E473" s="8">
        <f>E471*'items de calculo'!C17</f>
        <v>1.639745328</v>
      </c>
      <c r="H473" s="8">
        <f>H471*'items de calculo'!C17</f>
        <v>0.409936332</v>
      </c>
    </row>
    <row r="474" spans="1:8" ht="12.75">
      <c r="A474" t="s">
        <v>47</v>
      </c>
      <c r="B474" s="55" t="s">
        <v>58</v>
      </c>
      <c r="C474" s="4" t="s">
        <v>60</v>
      </c>
      <c r="E474" s="8">
        <f>E473*'items de calculo'!C18</f>
        <v>0.034434651888</v>
      </c>
      <c r="H474" s="8">
        <f>H473*'items de calculo'!C18</f>
        <v>0.008608662972</v>
      </c>
    </row>
    <row r="475" spans="2:8" ht="12.75">
      <c r="B475" s="55"/>
      <c r="E475" s="8"/>
      <c r="H475" s="81"/>
    </row>
    <row r="476" spans="1:8" s="2" customFormat="1" ht="12.75">
      <c r="A476" s="2" t="s">
        <v>40</v>
      </c>
      <c r="B476" s="78"/>
      <c r="D476" s="15"/>
      <c r="E476" s="14">
        <f>SUM(E473:E475)</f>
        <v>1.6741799798880002</v>
      </c>
      <c r="F476" s="15"/>
      <c r="G476" s="15"/>
      <c r="H476" s="14">
        <f>SUM(H473:H475)</f>
        <v>0.41854499497200004</v>
      </c>
    </row>
    <row r="477" spans="2:8" ht="12.75">
      <c r="B477" s="55"/>
      <c r="E477" s="8"/>
      <c r="H477" s="81"/>
    </row>
    <row r="478" spans="1:8" ht="12.75">
      <c r="A478" t="s">
        <v>121</v>
      </c>
      <c r="B478" s="55" t="s">
        <v>58</v>
      </c>
      <c r="C478" s="4">
        <v>23</v>
      </c>
      <c r="E478" s="8">
        <f>E476*'items de calculo'!C19</f>
        <v>0.38506139537424006</v>
      </c>
      <c r="H478" s="8">
        <f>H476*'items de calculo'!C19</f>
        <v>0.09626534884356001</v>
      </c>
    </row>
    <row r="479" spans="1:8" ht="12.75">
      <c r="A479" t="s">
        <v>106</v>
      </c>
      <c r="B479" s="55" t="s">
        <v>58</v>
      </c>
      <c r="C479" s="4">
        <v>68</v>
      </c>
      <c r="E479" s="8">
        <f>E471*'items de calculo'!G20</f>
        <v>7.433512153600001</v>
      </c>
      <c r="H479" s="8">
        <f>H471*'items de calculo'!G20</f>
        <v>1.8583780384000002</v>
      </c>
    </row>
    <row r="480" spans="2:8" ht="12.75">
      <c r="B480" s="55"/>
      <c r="E480" s="8"/>
      <c r="H480" s="81"/>
    </row>
    <row r="481" spans="1:8" s="2" customFormat="1" ht="12.75">
      <c r="A481" s="2" t="s">
        <v>41</v>
      </c>
      <c r="B481" s="78"/>
      <c r="C481" s="3" t="s">
        <v>127</v>
      </c>
      <c r="D481" s="15"/>
      <c r="E481" s="14">
        <f>SUM(E471,E476,E478,E479)</f>
        <v>20.424389048862242</v>
      </c>
      <c r="F481" s="15"/>
      <c r="G481" s="15"/>
      <c r="H481" s="14">
        <f>SUM(H471,H476,H478,H479)</f>
        <v>5.1060972622155605</v>
      </c>
    </row>
    <row r="482" spans="2:8" ht="12.75">
      <c r="B482" s="55"/>
      <c r="E482" s="8"/>
      <c r="H482" s="81"/>
    </row>
    <row r="483" spans="1:8" ht="12.75">
      <c r="A483" t="s">
        <v>53</v>
      </c>
      <c r="B483" s="55" t="s">
        <v>58</v>
      </c>
      <c r="C483" s="4">
        <v>5</v>
      </c>
      <c r="E483" s="8">
        <f>E481*'items de calculo'!C21</f>
        <v>1.0212194524431122</v>
      </c>
      <c r="H483" s="8">
        <f>H481*'items de calculo'!C21</f>
        <v>0.25530486311077805</v>
      </c>
    </row>
    <row r="484" spans="1:8" ht="12.75">
      <c r="A484" t="s">
        <v>78</v>
      </c>
      <c r="B484" s="55" t="s">
        <v>58</v>
      </c>
      <c r="C484" s="4">
        <v>23</v>
      </c>
      <c r="E484" s="8">
        <f>E483*'items de calculo'!C19</f>
        <v>0.2348804740619158</v>
      </c>
      <c r="H484" s="8">
        <f>H483*'items de calculo'!C19</f>
        <v>0.05872011851547895</v>
      </c>
    </row>
    <row r="485" spans="2:8" ht="12.75">
      <c r="B485" s="55"/>
      <c r="E485" s="8"/>
      <c r="H485" s="81"/>
    </row>
    <row r="486" spans="1:8" ht="15.75">
      <c r="A486" s="17" t="s">
        <v>55</v>
      </c>
      <c r="B486" s="18"/>
      <c r="C486" s="39"/>
      <c r="D486" s="40"/>
      <c r="E486" s="20">
        <f>SUM(E481:E484)</f>
        <v>21.680488975367272</v>
      </c>
      <c r="F486" s="35"/>
      <c r="G486" s="35"/>
      <c r="H486" s="20">
        <f>SUM(H481:H484)</f>
        <v>5.420122243841818</v>
      </c>
    </row>
    <row r="487" spans="2:8" ht="12.75">
      <c r="B487" s="55"/>
      <c r="E487" s="8"/>
      <c r="H487" s="81"/>
    </row>
    <row r="488" spans="1:8" ht="12.75">
      <c r="A488" s="27" t="s">
        <v>128</v>
      </c>
      <c r="B488" s="28"/>
      <c r="C488" s="59" t="s">
        <v>129</v>
      </c>
      <c r="D488" s="31"/>
      <c r="E488" s="31"/>
      <c r="F488" s="31"/>
      <c r="G488" s="31"/>
      <c r="H488" s="32"/>
    </row>
    <row r="489" spans="3:6" ht="15.75">
      <c r="C489" s="77"/>
      <c r="F489" s="77"/>
    </row>
    <row r="490" spans="1:8" ht="15.75">
      <c r="A490" s="3" t="s">
        <v>125</v>
      </c>
      <c r="B490" s="49" t="s">
        <v>29</v>
      </c>
      <c r="C490" s="49" t="s">
        <v>30</v>
      </c>
      <c r="D490" s="46" t="s">
        <v>33</v>
      </c>
      <c r="E490" s="46" t="s">
        <v>34</v>
      </c>
      <c r="F490" s="82"/>
      <c r="G490" s="79"/>
      <c r="H490" s="56"/>
    </row>
    <row r="491" spans="2:8" ht="12.75">
      <c r="B491" s="62"/>
      <c r="C491" s="62"/>
      <c r="F491" s="80"/>
      <c r="G491" s="10"/>
      <c r="H491" s="10"/>
    </row>
    <row r="492" spans="1:8" ht="12.75">
      <c r="A492" t="s">
        <v>89</v>
      </c>
      <c r="B492" s="62" t="s">
        <v>1</v>
      </c>
      <c r="C492" s="62">
        <v>0.4</v>
      </c>
      <c r="D492" s="44">
        <f aca="true" t="shared" si="1" ref="D492:D497">D222</f>
        <v>579.630687</v>
      </c>
      <c r="E492" s="10">
        <f aca="true" t="shared" si="2" ref="E492:E497">D492*C492</f>
        <v>231.8522748</v>
      </c>
      <c r="F492" s="10"/>
      <c r="G492" s="10"/>
      <c r="H492" s="5"/>
    </row>
    <row r="493" spans="1:8" ht="12.75">
      <c r="A493" t="s">
        <v>90</v>
      </c>
      <c r="B493" s="62" t="s">
        <v>1</v>
      </c>
      <c r="C493" s="62">
        <v>0.16</v>
      </c>
      <c r="D493" s="44">
        <f t="shared" si="1"/>
        <v>186.78308</v>
      </c>
      <c r="E493" s="10">
        <f t="shared" si="2"/>
        <v>29.885292800000002</v>
      </c>
      <c r="F493" s="10"/>
      <c r="G493" s="10"/>
      <c r="H493" s="10"/>
    </row>
    <row r="494" spans="1:8" ht="12.75">
      <c r="A494" t="s">
        <v>91</v>
      </c>
      <c r="B494" s="62" t="s">
        <v>1</v>
      </c>
      <c r="C494" s="62">
        <v>0.08</v>
      </c>
      <c r="D494" s="44">
        <f t="shared" si="1"/>
        <v>172.439608</v>
      </c>
      <c r="E494" s="10">
        <f t="shared" si="2"/>
        <v>13.79516864</v>
      </c>
      <c r="F494" s="10"/>
      <c r="G494" s="10"/>
      <c r="H494" s="10"/>
    </row>
    <row r="495" spans="1:8" ht="12.75">
      <c r="A495" t="s">
        <v>59</v>
      </c>
      <c r="B495" s="62" t="s">
        <v>2</v>
      </c>
      <c r="C495" s="62">
        <v>50</v>
      </c>
      <c r="D495" s="44">
        <f t="shared" si="1"/>
        <v>2.05446354</v>
      </c>
      <c r="E495" s="10">
        <f t="shared" si="2"/>
        <v>102.72317699999999</v>
      </c>
      <c r="F495" s="10"/>
      <c r="G495" s="10"/>
      <c r="H495" s="5"/>
    </row>
    <row r="496" spans="1:8" s="69" customFormat="1" ht="12.75">
      <c r="A496" s="69" t="s">
        <v>92</v>
      </c>
      <c r="B496" s="61" t="s">
        <v>130</v>
      </c>
      <c r="C496" s="61">
        <v>4</v>
      </c>
      <c r="D496" s="44">
        <f t="shared" si="1"/>
        <v>4.314012722</v>
      </c>
      <c r="E496" s="10">
        <f t="shared" si="2"/>
        <v>17.256050888</v>
      </c>
      <c r="F496" s="34"/>
      <c r="G496" s="34"/>
      <c r="H496" s="34"/>
    </row>
    <row r="497" spans="1:8" ht="12.75">
      <c r="A497" t="s">
        <v>93</v>
      </c>
      <c r="B497" s="62" t="s">
        <v>2</v>
      </c>
      <c r="C497" s="62">
        <v>0.4</v>
      </c>
      <c r="D497" s="44">
        <f t="shared" si="1"/>
        <v>25.136507</v>
      </c>
      <c r="E497" s="10">
        <f t="shared" si="2"/>
        <v>10.054602800000001</v>
      </c>
      <c r="F497" s="10"/>
      <c r="G497" s="10"/>
      <c r="H497" s="5"/>
    </row>
    <row r="498" spans="2:8" ht="12.75">
      <c r="B498" s="62"/>
      <c r="C498" s="62"/>
      <c r="E498" s="10"/>
      <c r="F498" s="10"/>
      <c r="G498" s="10"/>
      <c r="H498" s="10"/>
    </row>
    <row r="499" spans="1:8" s="2" customFormat="1" ht="12.75">
      <c r="A499" s="2" t="s">
        <v>131</v>
      </c>
      <c r="B499" s="3"/>
      <c r="C499" s="3"/>
      <c r="D499" s="15"/>
      <c r="E499" s="15">
        <f>SUM(E492:E498)</f>
        <v>405.56656692800004</v>
      </c>
      <c r="F499" s="33"/>
      <c r="G499" s="33"/>
      <c r="H499" s="43"/>
    </row>
    <row r="501" spans="1:5" ht="12.75">
      <c r="A501" t="s">
        <v>47</v>
      </c>
      <c r="B501" s="4" t="s">
        <v>58</v>
      </c>
      <c r="C501" s="4" t="s">
        <v>100</v>
      </c>
      <c r="E501" s="7">
        <f>E499*'items de calculo'!C18</f>
        <v>8.516897905488</v>
      </c>
    </row>
    <row r="503" spans="1:7" s="2" customFormat="1" ht="12.75">
      <c r="A503" s="2" t="s">
        <v>132</v>
      </c>
      <c r="B503" s="3"/>
      <c r="C503" s="3"/>
      <c r="D503" s="15"/>
      <c r="E503" s="15">
        <f>SUM(E499,E501)</f>
        <v>414.08346483348805</v>
      </c>
      <c r="F503" s="15"/>
      <c r="G503" s="15"/>
    </row>
    <row r="505" spans="1:5" ht="12.75">
      <c r="A505" t="s">
        <v>133</v>
      </c>
      <c r="B505" s="4" t="s">
        <v>58</v>
      </c>
      <c r="C505" s="4">
        <v>23</v>
      </c>
      <c r="E505" s="7">
        <f>E503*'items de calculo'!C19</f>
        <v>95.23919691170225</v>
      </c>
    </row>
    <row r="507" spans="1:7" s="2" customFormat="1" ht="12.75">
      <c r="A507" s="2" t="s">
        <v>134</v>
      </c>
      <c r="B507" s="3"/>
      <c r="C507" s="3"/>
      <c r="D507" s="15"/>
      <c r="E507" s="15">
        <f>SUM(E503:E505)</f>
        <v>509.3226617451903</v>
      </c>
      <c r="F507" s="15"/>
      <c r="G507" s="15"/>
    </row>
    <row r="509" spans="1:5" ht="12.75">
      <c r="A509" t="s">
        <v>135</v>
      </c>
      <c r="B509" s="4" t="s">
        <v>103</v>
      </c>
      <c r="C509" s="4">
        <v>3.2</v>
      </c>
      <c r="D509" s="7">
        <f>D17</f>
        <v>39.373073</v>
      </c>
      <c r="E509" s="7">
        <f>D509*C509</f>
        <v>125.9938336</v>
      </c>
    </row>
    <row r="510" spans="1:5" ht="12.75">
      <c r="A510" t="s">
        <v>74</v>
      </c>
      <c r="B510" s="4" t="s">
        <v>103</v>
      </c>
      <c r="C510" s="4">
        <v>7.6</v>
      </c>
      <c r="D510" s="7">
        <f>D18</f>
        <v>28.949649</v>
      </c>
      <c r="E510" s="7">
        <f>D510*C510</f>
        <v>220.0173324</v>
      </c>
    </row>
    <row r="512" spans="1:7" s="2" customFormat="1" ht="12.75">
      <c r="A512" s="2" t="s">
        <v>136</v>
      </c>
      <c r="B512" s="3"/>
      <c r="C512" s="3"/>
      <c r="D512" s="15"/>
      <c r="E512" s="15">
        <f>SUM(E509:E510)</f>
        <v>346.011166</v>
      </c>
      <c r="F512" s="15"/>
      <c r="G512" s="15"/>
    </row>
    <row r="513" spans="1:7" s="2" customFormat="1" ht="12.75">
      <c r="A513" s="2" t="s">
        <v>137</v>
      </c>
      <c r="B513" s="3"/>
      <c r="C513" s="3" t="s">
        <v>46</v>
      </c>
      <c r="D513" s="15"/>
      <c r="E513" s="15">
        <f>E512+E507</f>
        <v>855.3338277451903</v>
      </c>
      <c r="F513" s="15"/>
      <c r="G513" s="15"/>
    </row>
    <row r="515" spans="1:5" ht="12.75">
      <c r="A515" t="s">
        <v>119</v>
      </c>
      <c r="B515" s="4" t="s">
        <v>58</v>
      </c>
      <c r="C515" s="4">
        <v>15</v>
      </c>
      <c r="E515" s="7">
        <f>E513*'items de calculo'!C17</f>
        <v>128.30007416177855</v>
      </c>
    </row>
    <row r="516" spans="1:5" ht="12.75">
      <c r="A516" t="s">
        <v>47</v>
      </c>
      <c r="B516" s="4" t="s">
        <v>58</v>
      </c>
      <c r="C516" s="4" t="s">
        <v>60</v>
      </c>
      <c r="E516" s="7">
        <f>E515*'items de calculo'!C18</f>
        <v>2.6943015573973494</v>
      </c>
    </row>
    <row r="518" spans="1:7" s="2" customFormat="1" ht="12.75">
      <c r="A518" s="2" t="s">
        <v>138</v>
      </c>
      <c r="B518" s="3"/>
      <c r="C518" s="3"/>
      <c r="D518" s="15"/>
      <c r="E518" s="15">
        <f>SUM(E515:E517)</f>
        <v>130.9943757191759</v>
      </c>
      <c r="F518" s="15"/>
      <c r="G518" s="15"/>
    </row>
    <row r="520" spans="1:5" ht="12.75">
      <c r="A520" t="s">
        <v>121</v>
      </c>
      <c r="B520" s="4" t="s">
        <v>58</v>
      </c>
      <c r="C520" s="4">
        <v>23</v>
      </c>
      <c r="E520" s="7">
        <f>E518*'items de calculo'!C19</f>
        <v>30.12870641541046</v>
      </c>
    </row>
    <row r="521" spans="1:5" ht="12.75">
      <c r="A521" t="s">
        <v>77</v>
      </c>
      <c r="B521" s="4" t="s">
        <v>58</v>
      </c>
      <c r="C521" s="4">
        <v>68</v>
      </c>
      <c r="E521" s="7">
        <f>E512*'items de calculo'!G20</f>
        <v>235.28759288</v>
      </c>
    </row>
    <row r="523" spans="1:7" s="2" customFormat="1" ht="12.75">
      <c r="A523" s="2" t="s">
        <v>139</v>
      </c>
      <c r="B523" s="3"/>
      <c r="C523" s="3" t="s">
        <v>140</v>
      </c>
      <c r="D523" s="15"/>
      <c r="E523" s="15">
        <f>SUM(E513,E518,E520:E521)</f>
        <v>1251.7445027597767</v>
      </c>
      <c r="F523" s="15"/>
      <c r="G523" s="15"/>
    </row>
    <row r="525" spans="1:5" ht="12.75">
      <c r="A525" t="s">
        <v>53</v>
      </c>
      <c r="B525" s="4" t="s">
        <v>58</v>
      </c>
      <c r="C525" s="4">
        <v>5</v>
      </c>
      <c r="E525" s="7">
        <f>E523*'items de calculo'!C21</f>
        <v>62.58722513798884</v>
      </c>
    </row>
    <row r="526" spans="1:5" ht="12.75">
      <c r="A526" t="s">
        <v>78</v>
      </c>
      <c r="B526" s="4" t="s">
        <v>58</v>
      </c>
      <c r="C526" s="4">
        <v>23</v>
      </c>
      <c r="E526" s="7">
        <f>E525*'items de calculo'!C19</f>
        <v>14.395061781737434</v>
      </c>
    </row>
    <row r="527" spans="2:9" ht="12.75">
      <c r="B527" s="62"/>
      <c r="C527" s="62"/>
      <c r="D527" s="10"/>
      <c r="E527" s="10"/>
      <c r="F527" s="10"/>
      <c r="G527" s="10"/>
      <c r="H527" s="5"/>
      <c r="I527" s="5"/>
    </row>
    <row r="528" spans="1:9" ht="15.75">
      <c r="A528" s="17" t="s">
        <v>55</v>
      </c>
      <c r="B528" s="83"/>
      <c r="C528" s="83"/>
      <c r="D528" s="40"/>
      <c r="E528" s="35">
        <f>SUM(E523:E526)</f>
        <v>1328.7267896795029</v>
      </c>
      <c r="F528" s="35"/>
      <c r="G528" s="35"/>
      <c r="H528" s="35"/>
      <c r="I528" s="5"/>
    </row>
  </sheetData>
  <sheetProtection password="CA9B" sheet="1" objects="1" scenarios="1"/>
  <printOptions/>
  <pageMargins left="0.75" right="0.75" top="1" bottom="1" header="0" footer="0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188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3" width="11.421875" style="5" customWidth="1"/>
    <col min="4" max="4" width="21.421875" style="5" customWidth="1"/>
    <col min="5" max="6" width="10.7109375" style="5" customWidth="1"/>
    <col min="7" max="7" width="1.57421875" style="5" customWidth="1"/>
    <col min="8" max="8" width="13.7109375" style="5" customWidth="1"/>
    <col min="9" max="9" width="1.57421875" style="5" customWidth="1"/>
    <col min="10" max="10" width="10.7109375" style="5" customWidth="1"/>
    <col min="11" max="11" width="1.57421875" style="5" customWidth="1"/>
    <col min="12" max="12" width="13.7109375" style="5" customWidth="1"/>
    <col min="13" max="13" width="1.57421875" style="5" customWidth="1"/>
    <col min="14" max="14" width="10.7109375" style="5" customWidth="1"/>
    <col min="15" max="15" width="1.57421875" style="5" customWidth="1"/>
    <col min="16" max="16" width="13.7109375" style="5" customWidth="1"/>
    <col min="17" max="17" width="2.7109375" style="5" customWidth="1"/>
    <col min="18" max="16384" width="11.421875" style="5" customWidth="1"/>
  </cols>
  <sheetData>
    <row r="1" spans="1:17" s="110" customFormat="1" ht="15" customHeight="1">
      <c r="A1" s="108" t="s">
        <v>391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  <c r="O1" s="109"/>
      <c r="P1" s="109"/>
      <c r="Q1" s="109"/>
    </row>
    <row r="2" spans="1:17" s="110" customFormat="1" ht="15" customHeight="1">
      <c r="A2" s="111" t="s">
        <v>392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  <c r="O2" s="109"/>
      <c r="P2" s="109"/>
      <c r="Q2" s="109"/>
    </row>
    <row r="3" spans="1:17" s="110" customFormat="1" ht="12.75" customHeight="1">
      <c r="A3" s="112" t="s">
        <v>381</v>
      </c>
      <c r="B3" s="113"/>
      <c r="C3" s="113"/>
      <c r="D3" s="113"/>
      <c r="E3" s="113"/>
      <c r="F3" s="114"/>
      <c r="G3" s="114"/>
      <c r="H3" s="114"/>
      <c r="I3" s="114"/>
      <c r="J3" s="113"/>
      <c r="K3" s="113"/>
      <c r="L3" s="113"/>
      <c r="M3" s="115"/>
      <c r="N3" s="115"/>
      <c r="O3" s="115"/>
      <c r="P3" s="113"/>
      <c r="Q3" s="113"/>
    </row>
    <row r="4" spans="1:17" s="110" customFormat="1" ht="9" customHeight="1">
      <c r="A4" s="112"/>
      <c r="B4" s="113"/>
      <c r="C4" s="113"/>
      <c r="D4" s="113"/>
      <c r="E4" s="113"/>
      <c r="F4" s="116"/>
      <c r="G4" s="116"/>
      <c r="H4" s="116"/>
      <c r="I4" s="116"/>
      <c r="J4" s="113"/>
      <c r="K4" s="113"/>
      <c r="L4" s="113"/>
      <c r="M4" s="115"/>
      <c r="N4" s="115"/>
      <c r="O4" s="115"/>
      <c r="P4" s="113"/>
      <c r="Q4" s="113"/>
    </row>
    <row r="5" spans="2:17" s="110" customFormat="1" ht="12.75">
      <c r="B5" s="117"/>
      <c r="C5" s="117"/>
      <c r="D5" s="117"/>
      <c r="E5" s="118"/>
      <c r="G5" s="117"/>
      <c r="H5" s="117"/>
      <c r="I5" s="117"/>
      <c r="J5" s="119" t="s">
        <v>388</v>
      </c>
      <c r="K5" s="119"/>
      <c r="L5" s="119"/>
      <c r="M5" s="119"/>
      <c r="N5" s="119"/>
      <c r="O5" s="119"/>
      <c r="P5" s="119"/>
      <c r="Q5" s="117"/>
    </row>
    <row r="6" spans="5:17" s="110" customFormat="1" ht="12.75">
      <c r="E6" s="120" t="s">
        <v>385</v>
      </c>
      <c r="F6" s="119" t="s">
        <v>387</v>
      </c>
      <c r="G6" s="119"/>
      <c r="H6" s="119"/>
      <c r="I6" s="121"/>
      <c r="J6" s="119" t="s">
        <v>389</v>
      </c>
      <c r="K6" s="119"/>
      <c r="L6" s="119"/>
      <c r="M6" s="117"/>
      <c r="N6" s="119" t="s">
        <v>390</v>
      </c>
      <c r="O6" s="119"/>
      <c r="P6" s="119"/>
      <c r="Q6" s="117"/>
    </row>
    <row r="7" spans="1:17" s="110" customFormat="1" ht="12.75">
      <c r="A7" s="122" t="s">
        <v>384</v>
      </c>
      <c r="B7" s="122"/>
      <c r="C7" s="122"/>
      <c r="D7" s="122"/>
      <c r="E7" s="120" t="s">
        <v>386</v>
      </c>
      <c r="F7" s="123" t="s">
        <v>141</v>
      </c>
      <c r="G7" s="124"/>
      <c r="H7" s="125" t="s">
        <v>142</v>
      </c>
      <c r="I7" s="117"/>
      <c r="J7" s="123" t="s">
        <v>141</v>
      </c>
      <c r="K7" s="123"/>
      <c r="L7" s="125" t="s">
        <v>142</v>
      </c>
      <c r="M7" s="117"/>
      <c r="N7" s="123" t="s">
        <v>141</v>
      </c>
      <c r="O7" s="123"/>
      <c r="P7" s="125" t="s">
        <v>142</v>
      </c>
      <c r="Q7" s="125"/>
    </row>
    <row r="8" spans="1:17" s="110" customFormat="1" ht="12.75">
      <c r="A8" s="117"/>
      <c r="B8" s="117"/>
      <c r="C8" s="117"/>
      <c r="D8" s="117"/>
      <c r="E8" s="118"/>
      <c r="F8" s="122" t="s">
        <v>22</v>
      </c>
      <c r="G8" s="126"/>
      <c r="H8" s="122" t="s">
        <v>22</v>
      </c>
      <c r="I8" s="126"/>
      <c r="J8" s="122" t="s">
        <v>22</v>
      </c>
      <c r="K8" s="126"/>
      <c r="L8" s="122" t="s">
        <v>22</v>
      </c>
      <c r="M8" s="126"/>
      <c r="N8" s="122" t="s">
        <v>22</v>
      </c>
      <c r="O8" s="127"/>
      <c r="P8" s="125" t="s">
        <v>22</v>
      </c>
      <c r="Q8" s="117"/>
    </row>
    <row r="9" spans="1:17" s="110" customFormat="1" ht="9" customHeight="1">
      <c r="A9" s="117"/>
      <c r="B9" s="117"/>
      <c r="C9" s="117"/>
      <c r="D9" s="117"/>
      <c r="E9" s="118"/>
      <c r="F9" s="125"/>
      <c r="G9" s="117"/>
      <c r="H9" s="125"/>
      <c r="I9" s="117"/>
      <c r="J9" s="125"/>
      <c r="K9" s="117"/>
      <c r="L9" s="125"/>
      <c r="M9" s="117"/>
      <c r="N9" s="125"/>
      <c r="O9" s="128"/>
      <c r="P9" s="125"/>
      <c r="Q9" s="117"/>
    </row>
    <row r="10" spans="1:17" s="95" customFormat="1" ht="9" customHeight="1">
      <c r="A10" s="129"/>
      <c r="B10" s="129"/>
      <c r="C10" s="129"/>
      <c r="D10" s="129"/>
      <c r="E10" s="91"/>
      <c r="F10" s="93"/>
      <c r="G10" s="92"/>
      <c r="H10" s="93"/>
      <c r="I10" s="92"/>
      <c r="J10" s="93"/>
      <c r="K10" s="92"/>
      <c r="L10" s="93"/>
      <c r="M10" s="92"/>
      <c r="N10" s="93"/>
      <c r="O10" s="97"/>
      <c r="P10" s="93"/>
      <c r="Q10" s="92"/>
    </row>
    <row r="11" spans="1:17" ht="12.75" customHeight="1">
      <c r="A11" s="130" t="s">
        <v>383</v>
      </c>
      <c r="B11" s="131"/>
      <c r="C11" s="131"/>
      <c r="D11" s="131"/>
      <c r="E11" s="103"/>
      <c r="F11" s="103"/>
      <c r="G11" s="88"/>
      <c r="H11" s="88"/>
      <c r="I11" s="88"/>
      <c r="J11" s="88"/>
      <c r="K11" s="88"/>
      <c r="L11" s="88"/>
      <c r="M11" s="88"/>
      <c r="N11" s="89"/>
      <c r="O11" s="89"/>
      <c r="P11" s="90"/>
      <c r="Q11" s="91"/>
    </row>
    <row r="12" spans="1:17" ht="9" customHeight="1">
      <c r="A12" s="130"/>
      <c r="B12" s="131"/>
      <c r="C12" s="131"/>
      <c r="D12" s="131"/>
      <c r="E12" s="103"/>
      <c r="F12" s="103"/>
      <c r="G12" s="88"/>
      <c r="H12" s="88"/>
      <c r="I12" s="88"/>
      <c r="J12" s="88"/>
      <c r="K12" s="88"/>
      <c r="L12" s="88"/>
      <c r="M12" s="88"/>
      <c r="N12" s="89"/>
      <c r="O12" s="89"/>
      <c r="P12" s="90"/>
      <c r="Q12" s="91"/>
    </row>
    <row r="13" spans="1:43" ht="12.75" customHeight="1">
      <c r="A13" s="132" t="s">
        <v>380</v>
      </c>
      <c r="B13" s="130"/>
      <c r="C13" s="130"/>
      <c r="D13" s="130"/>
      <c r="E13" s="104"/>
      <c r="F13" s="94"/>
      <c r="G13" s="96"/>
      <c r="H13" s="85"/>
      <c r="J13" s="85"/>
      <c r="K13" s="96"/>
      <c r="L13" s="85"/>
      <c r="M13" s="85"/>
      <c r="N13" s="85"/>
      <c r="O13" s="85"/>
      <c r="P13" s="85"/>
      <c r="Q13" s="94"/>
      <c r="R13" s="91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</row>
    <row r="14" spans="1:43" ht="9" customHeight="1">
      <c r="A14" s="130"/>
      <c r="B14" s="130"/>
      <c r="C14" s="130"/>
      <c r="D14" s="130"/>
      <c r="E14" s="104"/>
      <c r="F14" s="94"/>
      <c r="G14" s="96"/>
      <c r="H14" s="85"/>
      <c r="I14" s="85"/>
      <c r="J14" s="85"/>
      <c r="K14" s="96"/>
      <c r="L14" s="85"/>
      <c r="M14" s="85"/>
      <c r="N14" s="85"/>
      <c r="O14" s="85"/>
      <c r="P14" s="85"/>
      <c r="Q14" s="94"/>
      <c r="R14" s="91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</row>
    <row r="15" spans="1:43" ht="12.75" customHeight="1">
      <c r="A15" s="130" t="s">
        <v>143</v>
      </c>
      <c r="B15" s="130"/>
      <c r="C15" s="130"/>
      <c r="D15" s="130"/>
      <c r="E15" s="104" t="s">
        <v>0</v>
      </c>
      <c r="F15" s="105">
        <v>1745.2768919188416</v>
      </c>
      <c r="G15" s="98"/>
      <c r="H15" s="98">
        <v>1681.4747607688366</v>
      </c>
      <c r="I15" s="98"/>
      <c r="J15" s="98">
        <v>1695.5203467309534</v>
      </c>
      <c r="K15" s="98"/>
      <c r="L15" s="98">
        <v>1631.7182155809487</v>
      </c>
      <c r="M15" s="98"/>
      <c r="N15" s="98">
        <v>1714.5598410630537</v>
      </c>
      <c r="O15" s="98"/>
      <c r="P15" s="98">
        <v>1650.7577099130488</v>
      </c>
      <c r="Q15" s="94"/>
      <c r="R15" s="91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</row>
    <row r="16" spans="1:43" ht="12.75" customHeight="1">
      <c r="A16" s="130" t="s">
        <v>144</v>
      </c>
      <c r="B16" s="130"/>
      <c r="C16" s="130"/>
      <c r="D16" s="130"/>
      <c r="E16" s="104" t="s">
        <v>0</v>
      </c>
      <c r="F16" s="105">
        <v>902.0449272831801</v>
      </c>
      <c r="G16" s="98"/>
      <c r="H16" s="98">
        <v>846.4119571372355</v>
      </c>
      <c r="I16" s="98"/>
      <c r="J16" s="98">
        <v>852.288382095292</v>
      </c>
      <c r="K16" s="98"/>
      <c r="L16" s="98">
        <v>796.6554119493475</v>
      </c>
      <c r="M16" s="98"/>
      <c r="N16" s="98">
        <v>871.3278764273921</v>
      </c>
      <c r="O16" s="98"/>
      <c r="P16" s="98">
        <v>815.6949062814475</v>
      </c>
      <c r="Q16" s="94"/>
      <c r="R16" s="91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</row>
    <row r="17" spans="1:43" ht="12.75" customHeight="1">
      <c r="A17" s="130" t="s">
        <v>145</v>
      </c>
      <c r="B17" s="130"/>
      <c r="C17" s="130"/>
      <c r="D17" s="130"/>
      <c r="E17" s="104" t="s">
        <v>0</v>
      </c>
      <c r="F17" s="105">
        <v>881.2172540688435</v>
      </c>
      <c r="G17" s="98"/>
      <c r="H17" s="98">
        <v>848.3894815919815</v>
      </c>
      <c r="I17" s="98"/>
      <c r="J17" s="98">
        <v>855.4438904575744</v>
      </c>
      <c r="K17" s="98"/>
      <c r="L17" s="98">
        <v>822.6161179807124</v>
      </c>
      <c r="M17" s="98"/>
      <c r="N17" s="98">
        <v>865.3061469414785</v>
      </c>
      <c r="O17" s="98"/>
      <c r="P17" s="98">
        <v>832.4783744646164</v>
      </c>
      <c r="Q17" s="94"/>
      <c r="R17" s="91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</row>
    <row r="18" spans="1:43" ht="12.75" customHeight="1">
      <c r="A18" s="130" t="s">
        <v>146</v>
      </c>
      <c r="B18" s="130"/>
      <c r="C18" s="130"/>
      <c r="D18" s="130"/>
      <c r="E18" s="104" t="s">
        <v>0</v>
      </c>
      <c r="F18" s="105">
        <v>459.6012717510129</v>
      </c>
      <c r="G18" s="98"/>
      <c r="H18" s="98">
        <v>430.8580797761809</v>
      </c>
      <c r="I18" s="98"/>
      <c r="J18" s="98">
        <v>433.8279081397437</v>
      </c>
      <c r="K18" s="98"/>
      <c r="L18" s="98">
        <v>405.08471616491187</v>
      </c>
      <c r="M18" s="98"/>
      <c r="N18" s="98">
        <v>443.6901646236477</v>
      </c>
      <c r="O18" s="98"/>
      <c r="P18" s="98">
        <v>414.94697264881586</v>
      </c>
      <c r="Q18" s="94"/>
      <c r="R18" s="91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</row>
    <row r="19" spans="1:43" ht="12.75" customHeight="1">
      <c r="A19" s="130" t="s">
        <v>147</v>
      </c>
      <c r="B19" s="130"/>
      <c r="C19" s="130"/>
      <c r="D19" s="130"/>
      <c r="E19" s="104" t="s">
        <v>0</v>
      </c>
      <c r="F19" s="105">
        <v>985.0996820420972</v>
      </c>
      <c r="G19" s="98"/>
      <c r="H19" s="98">
        <v>938.4457722574933</v>
      </c>
      <c r="I19" s="98"/>
      <c r="J19" s="98">
        <v>945.724041782942</v>
      </c>
      <c r="K19" s="98"/>
      <c r="L19" s="98">
        <v>899.0701319983382</v>
      </c>
      <c r="M19" s="98"/>
      <c r="N19" s="98">
        <v>960.7912510657821</v>
      </c>
      <c r="O19" s="98"/>
      <c r="P19" s="98">
        <v>914.1373412811782</v>
      </c>
      <c r="Q19" s="94"/>
      <c r="R19" s="91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</row>
    <row r="20" spans="1:43" ht="12.75" customHeight="1">
      <c r="A20" s="130" t="s">
        <v>148</v>
      </c>
      <c r="B20" s="130"/>
      <c r="C20" s="130"/>
      <c r="D20" s="130"/>
      <c r="E20" s="104" t="s">
        <v>0</v>
      </c>
      <c r="F20" s="105">
        <v>563.4836997242668</v>
      </c>
      <c r="G20" s="98"/>
      <c r="H20" s="98">
        <v>520.9143704416928</v>
      </c>
      <c r="I20" s="98"/>
      <c r="J20" s="98">
        <v>524.1080594651116</v>
      </c>
      <c r="K20" s="98"/>
      <c r="L20" s="98">
        <v>481.5387301825375</v>
      </c>
      <c r="M20" s="98"/>
      <c r="N20" s="98">
        <v>539.1752687479516</v>
      </c>
      <c r="O20" s="98"/>
      <c r="P20" s="98">
        <v>496.6059394653775</v>
      </c>
      <c r="Q20" s="94"/>
      <c r="R20" s="91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</row>
    <row r="21" spans="1:43" ht="12.75" customHeight="1">
      <c r="A21" s="130" t="s">
        <v>149</v>
      </c>
      <c r="B21" s="130"/>
      <c r="C21" s="130"/>
      <c r="D21" s="130"/>
      <c r="E21" s="104" t="s">
        <v>0</v>
      </c>
      <c r="F21" s="105">
        <v>349.22934273360056</v>
      </c>
      <c r="G21" s="98"/>
      <c r="H21" s="98">
        <v>329.9896967708736</v>
      </c>
      <c r="I21" s="98"/>
      <c r="J21" s="98">
        <v>332.40509690205045</v>
      </c>
      <c r="K21" s="98"/>
      <c r="L21" s="98">
        <v>313.16545093932353</v>
      </c>
      <c r="M21" s="98"/>
      <c r="N21" s="98">
        <v>338.84294607228645</v>
      </c>
      <c r="O21" s="98"/>
      <c r="P21" s="98">
        <v>319.6033001095595</v>
      </c>
      <c r="Q21" s="94"/>
      <c r="R21" s="91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</row>
    <row r="22" spans="1:43" ht="12.75" customHeight="1">
      <c r="A22" s="130" t="s">
        <v>150</v>
      </c>
      <c r="B22" s="130"/>
      <c r="C22" s="130"/>
      <c r="D22" s="130"/>
      <c r="E22" s="104" t="s">
        <v>0</v>
      </c>
      <c r="F22" s="105">
        <v>608.9578537540139</v>
      </c>
      <c r="G22" s="98"/>
      <c r="H22" s="98">
        <v>584.8403609476723</v>
      </c>
      <c r="I22" s="98"/>
      <c r="J22" s="98">
        <v>589.6278310455621</v>
      </c>
      <c r="K22" s="98"/>
      <c r="L22" s="98">
        <v>565.5103382392205</v>
      </c>
      <c r="M22" s="98"/>
      <c r="N22" s="98">
        <v>597.02452340849</v>
      </c>
      <c r="O22" s="98"/>
      <c r="P22" s="98">
        <v>572.9070306021483</v>
      </c>
      <c r="Q22" s="94"/>
      <c r="R22" s="91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</row>
    <row r="23" spans="1:43" ht="12.75" customHeight="1">
      <c r="A23" s="130" t="s">
        <v>156</v>
      </c>
      <c r="B23" s="130"/>
      <c r="C23" s="130"/>
      <c r="D23" s="130"/>
      <c r="E23" s="104" t="s">
        <v>1</v>
      </c>
      <c r="F23" s="105">
        <v>81.5285602758693</v>
      </c>
      <c r="G23" s="98"/>
      <c r="H23" s="98">
        <v>70.61669107675367</v>
      </c>
      <c r="I23" s="98"/>
      <c r="J23" s="98">
        <v>70.7886629969893</v>
      </c>
      <c r="K23" s="98"/>
      <c r="L23" s="98">
        <v>59.87679379787367</v>
      </c>
      <c r="M23" s="98"/>
      <c r="N23" s="98">
        <v>74.8983175679893</v>
      </c>
      <c r="O23" s="98"/>
      <c r="P23" s="98">
        <v>63.98644836887366</v>
      </c>
      <c r="Q23" s="94"/>
      <c r="R23" s="91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</row>
    <row r="24" spans="1:43" ht="12.75" customHeight="1">
      <c r="A24" s="130" t="s">
        <v>151</v>
      </c>
      <c r="B24" s="130"/>
      <c r="C24" s="130"/>
      <c r="D24" s="130"/>
      <c r="E24" s="104" t="s">
        <v>1</v>
      </c>
      <c r="F24" s="105">
        <v>130.44569644139088</v>
      </c>
      <c r="G24" s="98"/>
      <c r="H24" s="98">
        <v>112.98670572280587</v>
      </c>
      <c r="I24" s="98"/>
      <c r="J24" s="98">
        <v>113.26186079518287</v>
      </c>
      <c r="K24" s="98"/>
      <c r="L24" s="98">
        <v>95.80287007659786</v>
      </c>
      <c r="M24" s="98"/>
      <c r="N24" s="98">
        <v>119.83730810878288</v>
      </c>
      <c r="O24" s="98"/>
      <c r="P24" s="98">
        <v>102.37831739019785</v>
      </c>
      <c r="Q24" s="94"/>
      <c r="R24" s="91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</row>
    <row r="25" spans="1:43" ht="12.75" customHeight="1">
      <c r="A25" s="130" t="s">
        <v>152</v>
      </c>
      <c r="B25" s="130"/>
      <c r="C25" s="130"/>
      <c r="D25" s="130"/>
      <c r="E25" s="104" t="s">
        <v>0</v>
      </c>
      <c r="F25" s="105">
        <v>30.434910255330728</v>
      </c>
      <c r="G25" s="98"/>
      <c r="H25" s="98">
        <v>26.361469504393206</v>
      </c>
      <c r="I25" s="98"/>
      <c r="J25" s="98">
        <v>26.42566725228791</v>
      </c>
      <c r="K25" s="98"/>
      <c r="L25" s="98">
        <v>22.352226501350387</v>
      </c>
      <c r="M25" s="98"/>
      <c r="N25" s="98">
        <v>27.959816360595113</v>
      </c>
      <c r="O25" s="98"/>
      <c r="P25" s="98">
        <v>23.88637560965759</v>
      </c>
      <c r="Q25" s="94"/>
      <c r="R25" s="91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</row>
    <row r="26" spans="1:43" ht="12.75" customHeight="1">
      <c r="A26" s="130" t="s">
        <v>153</v>
      </c>
      <c r="B26" s="130"/>
      <c r="C26" s="130"/>
      <c r="D26" s="130"/>
      <c r="E26" s="104" t="s">
        <v>0</v>
      </c>
      <c r="F26" s="105">
        <v>7.608727563832682</v>
      </c>
      <c r="G26" s="98"/>
      <c r="H26" s="98">
        <v>6.5903673760983015</v>
      </c>
      <c r="I26" s="98"/>
      <c r="J26" s="98">
        <v>6.606416813071977</v>
      </c>
      <c r="K26" s="98"/>
      <c r="L26" s="98">
        <v>5.588056625337597</v>
      </c>
      <c r="M26" s="98"/>
      <c r="N26" s="98">
        <v>6.989954090148778</v>
      </c>
      <c r="O26" s="98"/>
      <c r="P26" s="98">
        <v>5.971593902414398</v>
      </c>
      <c r="Q26" s="94"/>
      <c r="R26" s="91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</row>
    <row r="27" spans="1:43" ht="12.75" customHeight="1">
      <c r="A27" s="130" t="s">
        <v>154</v>
      </c>
      <c r="B27" s="130"/>
      <c r="C27" s="130"/>
      <c r="D27" s="130"/>
      <c r="E27" s="104" t="s">
        <v>155</v>
      </c>
      <c r="F27" s="105">
        <v>1657.1283861086001</v>
      </c>
      <c r="G27" s="98"/>
      <c r="H27" s="98">
        <v>1520.9655467401615</v>
      </c>
      <c r="I27" s="98"/>
      <c r="J27" s="98">
        <v>1529.6879780206716</v>
      </c>
      <c r="K27" s="98"/>
      <c r="L27" s="98">
        <v>1393.5251386522332</v>
      </c>
      <c r="M27" s="98"/>
      <c r="N27" s="98">
        <v>1578.4534402992158</v>
      </c>
      <c r="O27" s="98"/>
      <c r="P27" s="98">
        <v>1442.2906009307771</v>
      </c>
      <c r="Q27" s="94"/>
      <c r="R27" s="91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</row>
    <row r="28" spans="1:43" ht="9" customHeight="1">
      <c r="A28" s="130"/>
      <c r="B28" s="130"/>
      <c r="C28" s="130"/>
      <c r="D28" s="130"/>
      <c r="E28" s="104"/>
      <c r="F28" s="105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4"/>
      <c r="R28" s="91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</row>
    <row r="29" spans="1:43" ht="12.75" customHeight="1">
      <c r="A29" s="132" t="s">
        <v>379</v>
      </c>
      <c r="B29" s="130"/>
      <c r="C29" s="130"/>
      <c r="D29" s="130"/>
      <c r="E29" s="104"/>
      <c r="F29" s="105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4"/>
      <c r="R29" s="91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</row>
    <row r="30" spans="1:43" ht="9" customHeight="1">
      <c r="A30" s="130"/>
      <c r="B30" s="130"/>
      <c r="C30" s="130"/>
      <c r="D30" s="130"/>
      <c r="E30" s="95"/>
      <c r="F30" s="106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4"/>
      <c r="R30" s="91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</row>
    <row r="31" spans="1:43" ht="12.75" customHeight="1">
      <c r="A31" s="130" t="s">
        <v>143</v>
      </c>
      <c r="B31" s="130"/>
      <c r="C31" s="130"/>
      <c r="D31" s="130"/>
      <c r="E31" s="104" t="s">
        <v>0</v>
      </c>
      <c r="F31" s="105">
        <v>1745.0699115169762</v>
      </c>
      <c r="G31" s="98"/>
      <c r="H31" s="98">
        <v>1681.293832604649</v>
      </c>
      <c r="I31" s="98"/>
      <c r="J31" s="98">
        <v>1695.338881239432</v>
      </c>
      <c r="K31" s="98"/>
      <c r="L31" s="98">
        <v>1631.5628023271047</v>
      </c>
      <c r="M31" s="98"/>
      <c r="N31" s="98">
        <v>1714.3686122129823</v>
      </c>
      <c r="O31" s="98"/>
      <c r="P31" s="98">
        <v>1650.5925333006546</v>
      </c>
      <c r="Q31" s="94"/>
      <c r="R31" s="91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</row>
    <row r="32" spans="1:43" ht="12.75" customHeight="1">
      <c r="A32" s="130" t="s">
        <v>144</v>
      </c>
      <c r="B32" s="130"/>
      <c r="C32" s="130"/>
      <c r="D32" s="130"/>
      <c r="E32" s="104" t="s">
        <v>0</v>
      </c>
      <c r="F32" s="105">
        <v>901.837946881315</v>
      </c>
      <c r="G32" s="98"/>
      <c r="H32" s="98">
        <v>846.2310289730475</v>
      </c>
      <c r="I32" s="98"/>
      <c r="J32" s="98">
        <v>852.1069166037709</v>
      </c>
      <c r="K32" s="98"/>
      <c r="L32" s="98">
        <v>796.4999986955035</v>
      </c>
      <c r="M32" s="98"/>
      <c r="N32" s="98">
        <v>871.1366475773209</v>
      </c>
      <c r="O32" s="98"/>
      <c r="P32" s="98">
        <v>815.5297296690534</v>
      </c>
      <c r="Q32" s="94"/>
      <c r="R32" s="91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</row>
    <row r="33" spans="1:43" ht="12.75" customHeight="1">
      <c r="A33" s="130" t="s">
        <v>145</v>
      </c>
      <c r="B33" s="130"/>
      <c r="C33" s="130"/>
      <c r="D33" s="130"/>
      <c r="E33" s="104" t="s">
        <v>0</v>
      </c>
      <c r="F33" s="105">
        <v>881.1168991940771</v>
      </c>
      <c r="G33" s="98"/>
      <c r="H33" s="98">
        <v>848.3016415206991</v>
      </c>
      <c r="I33" s="98"/>
      <c r="J33" s="98">
        <v>855.3557827397731</v>
      </c>
      <c r="K33" s="98"/>
      <c r="L33" s="98">
        <v>822.5405250663952</v>
      </c>
      <c r="M33" s="98"/>
      <c r="N33" s="98">
        <v>865.213352811573</v>
      </c>
      <c r="O33" s="98"/>
      <c r="P33" s="98">
        <v>832.3980951381951</v>
      </c>
      <c r="Q33" s="94"/>
      <c r="R33" s="91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</row>
    <row r="34" spans="1:43" ht="12.75" customHeight="1">
      <c r="A34" s="130" t="s">
        <v>146</v>
      </c>
      <c r="B34" s="130"/>
      <c r="C34" s="130"/>
      <c r="D34" s="130"/>
      <c r="E34" s="104" t="s">
        <v>0</v>
      </c>
      <c r="F34" s="105">
        <v>459.50091687624644</v>
      </c>
      <c r="G34" s="98"/>
      <c r="H34" s="98">
        <v>430.77023970489864</v>
      </c>
      <c r="I34" s="98"/>
      <c r="J34" s="98">
        <v>433.7398004219424</v>
      </c>
      <c r="K34" s="98"/>
      <c r="L34" s="98">
        <v>405.0091232505946</v>
      </c>
      <c r="M34" s="98"/>
      <c r="N34" s="98">
        <v>443.5973704937424</v>
      </c>
      <c r="O34" s="98"/>
      <c r="P34" s="98">
        <v>414.86669332239455</v>
      </c>
      <c r="Q34" s="94"/>
      <c r="R34" s="91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</row>
    <row r="35" spans="1:43" ht="12.75" customHeight="1">
      <c r="A35" s="130" t="s">
        <v>147</v>
      </c>
      <c r="B35" s="130"/>
      <c r="C35" s="130"/>
      <c r="D35" s="130"/>
      <c r="E35" s="104" t="s">
        <v>0</v>
      </c>
      <c r="F35" s="105">
        <v>984.9373468678355</v>
      </c>
      <c r="G35" s="98"/>
      <c r="H35" s="98">
        <v>938.3042473959057</v>
      </c>
      <c r="I35" s="98"/>
      <c r="J35" s="98">
        <v>945.5821185369555</v>
      </c>
      <c r="K35" s="98"/>
      <c r="L35" s="98">
        <v>898.9490190650257</v>
      </c>
      <c r="M35" s="98"/>
      <c r="N35" s="98">
        <v>960.6415171329554</v>
      </c>
      <c r="O35" s="98"/>
      <c r="P35" s="98">
        <v>914.0084176610258</v>
      </c>
      <c r="Q35" s="94"/>
      <c r="R35" s="91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</row>
    <row r="36" spans="1:43" ht="12.75" customHeight="1">
      <c r="A36" s="130" t="s">
        <v>148</v>
      </c>
      <c r="B36" s="130"/>
      <c r="C36" s="130"/>
      <c r="D36" s="130"/>
      <c r="E36" s="104" t="s">
        <v>0</v>
      </c>
      <c r="F36" s="105">
        <v>563.321364550005</v>
      </c>
      <c r="G36" s="98"/>
      <c r="H36" s="98">
        <v>520.772845580105</v>
      </c>
      <c r="I36" s="98"/>
      <c r="J36" s="98">
        <v>523.966136219125</v>
      </c>
      <c r="K36" s="98"/>
      <c r="L36" s="98">
        <v>481.41761724922515</v>
      </c>
      <c r="M36" s="98"/>
      <c r="N36" s="98">
        <v>539.0255348151251</v>
      </c>
      <c r="O36" s="98"/>
      <c r="P36" s="98">
        <v>496.4770158452251</v>
      </c>
      <c r="Q36" s="94"/>
      <c r="R36" s="91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</row>
    <row r="37" spans="1:43" ht="12.75" customHeight="1">
      <c r="A37" s="130" t="s">
        <v>149</v>
      </c>
      <c r="B37" s="130"/>
      <c r="C37" s="130"/>
      <c r="D37" s="130"/>
      <c r="E37" s="104" t="s">
        <v>0</v>
      </c>
      <c r="F37" s="105">
        <v>349.37434222827926</v>
      </c>
      <c r="G37" s="98"/>
      <c r="H37" s="98">
        <v>330.1409865717446</v>
      </c>
      <c r="I37" s="98"/>
      <c r="J37" s="98">
        <v>332.5582611680392</v>
      </c>
      <c r="K37" s="98"/>
      <c r="L37" s="98">
        <v>313.3249055115046</v>
      </c>
      <c r="M37" s="98"/>
      <c r="N37" s="98">
        <v>338.99298606353926</v>
      </c>
      <c r="O37" s="98"/>
      <c r="P37" s="98">
        <v>319.7596304070046</v>
      </c>
      <c r="Q37" s="94"/>
      <c r="R37" s="91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</row>
    <row r="38" spans="1:43" ht="12.75" customHeight="1">
      <c r="A38" s="130" t="s">
        <v>150</v>
      </c>
      <c r="B38" s="130"/>
      <c r="C38" s="130"/>
      <c r="D38" s="130"/>
      <c r="E38" s="104" t="s">
        <v>0</v>
      </c>
      <c r="F38" s="105">
        <v>609.3006086203247</v>
      </c>
      <c r="G38" s="98"/>
      <c r="H38" s="98">
        <v>585.1884521637663</v>
      </c>
      <c r="I38" s="98"/>
      <c r="J38" s="98">
        <v>589.9797712795967</v>
      </c>
      <c r="K38" s="98"/>
      <c r="L38" s="98">
        <v>565.8676148230384</v>
      </c>
      <c r="M38" s="98"/>
      <c r="N38" s="98">
        <v>597.3729488334467</v>
      </c>
      <c r="O38" s="98"/>
      <c r="P38" s="98">
        <v>573.2607923768885</v>
      </c>
      <c r="Q38" s="94"/>
      <c r="R38" s="91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</row>
    <row r="39" spans="1:43" ht="12.75" customHeight="1">
      <c r="A39" s="130" t="s">
        <v>156</v>
      </c>
      <c r="B39" s="130"/>
      <c r="C39" s="130"/>
      <c r="D39" s="130"/>
      <c r="E39" s="104" t="s">
        <v>1</v>
      </c>
      <c r="F39" s="105">
        <v>81.5285602758693</v>
      </c>
      <c r="G39" s="98"/>
      <c r="H39" s="98">
        <v>70.61669107675367</v>
      </c>
      <c r="I39" s="98"/>
      <c r="J39" s="98">
        <v>70.7886629969893</v>
      </c>
      <c r="K39" s="98"/>
      <c r="L39" s="98">
        <v>59.87679379787367</v>
      </c>
      <c r="M39" s="98"/>
      <c r="N39" s="98">
        <v>74.8983175679893</v>
      </c>
      <c r="O39" s="98"/>
      <c r="P39" s="98">
        <v>63.98644836887366</v>
      </c>
      <c r="Q39" s="94"/>
      <c r="R39" s="91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</row>
    <row r="40" spans="1:43" ht="12.75" customHeight="1">
      <c r="A40" s="130" t="s">
        <v>151</v>
      </c>
      <c r="B40" s="130"/>
      <c r="C40" s="130"/>
      <c r="D40" s="130"/>
      <c r="E40" s="104" t="s">
        <v>1</v>
      </c>
      <c r="F40" s="105">
        <v>130.44569644139088</v>
      </c>
      <c r="G40" s="98"/>
      <c r="H40" s="98">
        <v>112.98670572280587</v>
      </c>
      <c r="I40" s="98"/>
      <c r="J40" s="98">
        <v>113.26186079518287</v>
      </c>
      <c r="K40" s="98"/>
      <c r="L40" s="98">
        <v>95.80287007659786</v>
      </c>
      <c r="M40" s="98"/>
      <c r="N40" s="98">
        <v>119.83730810878288</v>
      </c>
      <c r="O40" s="98"/>
      <c r="P40" s="98">
        <v>102.37831739019785</v>
      </c>
      <c r="Q40" s="94"/>
      <c r="R40" s="91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</row>
    <row r="41" spans="1:43" ht="12.75" customHeight="1">
      <c r="A41" s="130" t="s">
        <v>152</v>
      </c>
      <c r="B41" s="130"/>
      <c r="C41" s="130"/>
      <c r="D41" s="130"/>
      <c r="E41" s="104" t="s">
        <v>0</v>
      </c>
      <c r="F41" s="105">
        <v>30.42251419543169</v>
      </c>
      <c r="G41" s="98"/>
      <c r="H41" s="98">
        <v>26.350732546332168</v>
      </c>
      <c r="I41" s="98"/>
      <c r="J41" s="98">
        <v>26.414904146650887</v>
      </c>
      <c r="K41" s="98"/>
      <c r="L41" s="98">
        <v>22.343122497551366</v>
      </c>
      <c r="M41" s="98"/>
      <c r="N41" s="98">
        <v>27.948428400010894</v>
      </c>
      <c r="O41" s="98"/>
      <c r="P41" s="98">
        <v>23.876646750911366</v>
      </c>
      <c r="Q41" s="94"/>
      <c r="R41" s="91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</row>
    <row r="42" spans="1:43" ht="12.75" customHeight="1">
      <c r="A42" s="130" t="s">
        <v>153</v>
      </c>
      <c r="B42" s="130"/>
      <c r="C42" s="130"/>
      <c r="D42" s="130"/>
      <c r="E42" s="104" t="s">
        <v>0</v>
      </c>
      <c r="F42" s="105">
        <v>7.605628548857923</v>
      </c>
      <c r="G42" s="98"/>
      <c r="H42" s="98">
        <v>6.587683136583042</v>
      </c>
      <c r="I42" s="98"/>
      <c r="J42" s="98">
        <v>6.603726036662722</v>
      </c>
      <c r="K42" s="98"/>
      <c r="L42" s="98">
        <v>5.585780624387842</v>
      </c>
      <c r="M42" s="98"/>
      <c r="N42" s="98">
        <v>6.987107100002723</v>
      </c>
      <c r="O42" s="98"/>
      <c r="P42" s="98">
        <v>5.9691616877278415</v>
      </c>
      <c r="Q42" s="94"/>
      <c r="R42" s="91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</row>
    <row r="43" spans="1:43" ht="12.75" customHeight="1">
      <c r="A43" s="130" t="s">
        <v>154</v>
      </c>
      <c r="B43" s="130"/>
      <c r="C43" s="130"/>
      <c r="D43" s="130"/>
      <c r="E43" s="104" t="s">
        <v>155</v>
      </c>
      <c r="F43" s="105">
        <v>1655.804015372845</v>
      </c>
      <c r="G43" s="98"/>
      <c r="H43" s="98">
        <v>1519.6847865945845</v>
      </c>
      <c r="I43" s="98"/>
      <c r="J43" s="98">
        <v>1528.3962663701573</v>
      </c>
      <c r="K43" s="98"/>
      <c r="L43" s="98">
        <v>1392.2770375918965</v>
      </c>
      <c r="M43" s="98"/>
      <c r="N43" s="98">
        <v>1577.1492315497571</v>
      </c>
      <c r="O43" s="98"/>
      <c r="P43" s="98">
        <v>1441.0300027714966</v>
      </c>
      <c r="Q43" s="94"/>
      <c r="R43" s="91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</row>
    <row r="44" spans="1:43" ht="9" customHeight="1">
      <c r="A44" s="130"/>
      <c r="B44" s="130"/>
      <c r="C44" s="130"/>
      <c r="D44" s="130"/>
      <c r="E44" s="104"/>
      <c r="F44" s="105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4"/>
      <c r="R44" s="91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</row>
    <row r="45" spans="1:43" ht="12.75" customHeight="1">
      <c r="A45" s="132" t="s">
        <v>378</v>
      </c>
      <c r="B45" s="130"/>
      <c r="C45" s="130"/>
      <c r="D45" s="130"/>
      <c r="E45" s="104"/>
      <c r="F45" s="105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4"/>
      <c r="R45" s="91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</row>
    <row r="46" spans="1:43" ht="9" customHeight="1">
      <c r="A46" s="130"/>
      <c r="B46" s="130"/>
      <c r="C46" s="130"/>
      <c r="D46" s="130"/>
      <c r="E46" s="104"/>
      <c r="F46" s="105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4"/>
      <c r="R46" s="91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</row>
    <row r="47" spans="1:43" ht="12.75" customHeight="1">
      <c r="A47" s="130" t="s">
        <v>143</v>
      </c>
      <c r="B47" s="130"/>
      <c r="C47" s="130"/>
      <c r="D47" s="130"/>
      <c r="E47" s="104" t="s">
        <v>0</v>
      </c>
      <c r="F47" s="105">
        <v>1705.467267511992</v>
      </c>
      <c r="G47" s="98"/>
      <c r="H47" s="98">
        <v>1641.8611039117795</v>
      </c>
      <c r="I47" s="98"/>
      <c r="J47" s="98">
        <v>1655.509437569048</v>
      </c>
      <c r="K47" s="98"/>
      <c r="L47" s="98">
        <v>1591.9032739688357</v>
      </c>
      <c r="M47" s="98"/>
      <c r="N47" s="98">
        <v>1674.6259541288482</v>
      </c>
      <c r="O47" s="98"/>
      <c r="P47" s="98">
        <v>1611.0197905286354</v>
      </c>
      <c r="Q47" s="94"/>
      <c r="R47" s="91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</row>
    <row r="48" spans="1:43" ht="12.75" customHeight="1">
      <c r="A48" s="130" t="s">
        <v>144</v>
      </c>
      <c r="B48" s="130"/>
      <c r="C48" s="130"/>
      <c r="D48" s="130"/>
      <c r="E48" s="104" t="s">
        <v>0</v>
      </c>
      <c r="F48" s="105">
        <v>903.0438568153947</v>
      </c>
      <c r="G48" s="98"/>
      <c r="H48" s="98">
        <v>847.2115043493935</v>
      </c>
      <c r="I48" s="98"/>
      <c r="J48" s="98">
        <v>853.0860268724507</v>
      </c>
      <c r="K48" s="98"/>
      <c r="L48" s="98">
        <v>797.2536744064494</v>
      </c>
      <c r="M48" s="98"/>
      <c r="N48" s="98">
        <v>872.2025434322506</v>
      </c>
      <c r="O48" s="98"/>
      <c r="P48" s="98">
        <v>816.3701909662495</v>
      </c>
      <c r="Q48" s="94"/>
      <c r="R48" s="91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</row>
    <row r="49" spans="1:43" ht="12.75" customHeight="1">
      <c r="A49" s="130" t="s">
        <v>145</v>
      </c>
      <c r="B49" s="130"/>
      <c r="C49" s="130"/>
      <c r="D49" s="130"/>
      <c r="E49" s="104" t="s">
        <v>0</v>
      </c>
      <c r="F49" s="105">
        <v>861.2717283751492</v>
      </c>
      <c r="G49" s="98"/>
      <c r="H49" s="98">
        <v>828.5461281975643</v>
      </c>
      <c r="I49" s="98"/>
      <c r="J49" s="98">
        <v>835.4017480814532</v>
      </c>
      <c r="K49" s="98"/>
      <c r="L49" s="98">
        <v>802.6761479038682</v>
      </c>
      <c r="M49" s="98"/>
      <c r="N49" s="98">
        <v>845.3009752346533</v>
      </c>
      <c r="O49" s="98"/>
      <c r="P49" s="98">
        <v>812.5753750570682</v>
      </c>
      <c r="Q49" s="94"/>
      <c r="R49" s="91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</row>
    <row r="50" spans="1:43" ht="12.75" customHeight="1">
      <c r="A50" s="130" t="s">
        <v>146</v>
      </c>
      <c r="B50" s="130"/>
      <c r="C50" s="130"/>
      <c r="D50" s="130"/>
      <c r="E50" s="104" t="s">
        <v>0</v>
      </c>
      <c r="F50" s="105">
        <v>460.06002302685056</v>
      </c>
      <c r="G50" s="98"/>
      <c r="H50" s="98">
        <v>431.221328416371</v>
      </c>
      <c r="I50" s="98"/>
      <c r="J50" s="98">
        <v>434.1900427331545</v>
      </c>
      <c r="K50" s="98"/>
      <c r="L50" s="98">
        <v>405.351348122675</v>
      </c>
      <c r="M50" s="98"/>
      <c r="N50" s="98">
        <v>444.0892698863545</v>
      </c>
      <c r="O50" s="98"/>
      <c r="P50" s="98">
        <v>415.250575275875</v>
      </c>
      <c r="Q50" s="94"/>
      <c r="R50" s="91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</row>
    <row r="51" spans="1:43" ht="12.75" customHeight="1">
      <c r="A51" s="130" t="s">
        <v>147</v>
      </c>
      <c r="B51" s="130"/>
      <c r="C51" s="130"/>
      <c r="D51" s="130"/>
      <c r="E51" s="104" t="s">
        <v>0</v>
      </c>
      <c r="F51" s="105">
        <v>965.6400349975397</v>
      </c>
      <c r="G51" s="98"/>
      <c r="H51" s="98">
        <v>919.0228848326723</v>
      </c>
      <c r="I51" s="98"/>
      <c r="J51" s="98">
        <v>926.1033669343398</v>
      </c>
      <c r="K51" s="98"/>
      <c r="L51" s="98">
        <v>879.4862167694721</v>
      </c>
      <c r="M51" s="98"/>
      <c r="N51" s="98">
        <v>941.2321939993396</v>
      </c>
      <c r="O51" s="98"/>
      <c r="P51" s="98">
        <v>894.6150438344722</v>
      </c>
      <c r="Q51" s="94"/>
      <c r="R51" s="91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</row>
    <row r="52" spans="1:43" ht="12.75" customHeight="1">
      <c r="A52" s="130" t="s">
        <v>148</v>
      </c>
      <c r="B52" s="130"/>
      <c r="C52" s="130"/>
      <c r="D52" s="130"/>
      <c r="E52" s="104" t="s">
        <v>0</v>
      </c>
      <c r="F52" s="105">
        <v>564.428329649241</v>
      </c>
      <c r="G52" s="98"/>
      <c r="H52" s="98">
        <v>521.698085051479</v>
      </c>
      <c r="I52" s="98"/>
      <c r="J52" s="98">
        <v>524.891661586041</v>
      </c>
      <c r="K52" s="98"/>
      <c r="L52" s="98">
        <v>482.1614169882789</v>
      </c>
      <c r="M52" s="98"/>
      <c r="N52" s="98">
        <v>540.0204886510411</v>
      </c>
      <c r="O52" s="98"/>
      <c r="P52" s="98">
        <v>497.2902440532789</v>
      </c>
      <c r="Q52" s="94"/>
      <c r="R52" s="91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</row>
    <row r="53" spans="1:43" ht="12.75" customHeight="1">
      <c r="A53" s="130" t="s">
        <v>149</v>
      </c>
      <c r="B53" s="130"/>
      <c r="C53" s="130"/>
      <c r="D53" s="130"/>
      <c r="E53" s="104" t="s">
        <v>0</v>
      </c>
      <c r="F53" s="105">
        <v>345.93468219353656</v>
      </c>
      <c r="G53" s="98"/>
      <c r="H53" s="98">
        <v>326.666249099889</v>
      </c>
      <c r="I53" s="98"/>
      <c r="J53" s="98">
        <v>329.0460252403685</v>
      </c>
      <c r="K53" s="98"/>
      <c r="L53" s="98">
        <v>309.7775921467211</v>
      </c>
      <c r="M53" s="98"/>
      <c r="N53" s="98">
        <v>335.5085215234686</v>
      </c>
      <c r="O53" s="98"/>
      <c r="P53" s="98">
        <v>316.24008842982107</v>
      </c>
      <c r="Q53" s="94"/>
      <c r="R53" s="91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</row>
    <row r="54" spans="1:43" ht="12.75" customHeight="1">
      <c r="A54" s="130" t="s">
        <v>150</v>
      </c>
      <c r="B54" s="130"/>
      <c r="C54" s="130"/>
      <c r="D54" s="130"/>
      <c r="E54" s="104" t="s">
        <v>0</v>
      </c>
      <c r="F54" s="105">
        <v>601.8434338291694</v>
      </c>
      <c r="G54" s="98"/>
      <c r="H54" s="98">
        <v>577.7265712115541</v>
      </c>
      <c r="I54" s="98"/>
      <c r="J54" s="98">
        <v>582.4409486088973</v>
      </c>
      <c r="K54" s="98"/>
      <c r="L54" s="98">
        <v>558.324085991282</v>
      </c>
      <c r="M54" s="98"/>
      <c r="N54" s="98">
        <v>589.8653689737973</v>
      </c>
      <c r="O54" s="98"/>
      <c r="P54" s="98">
        <v>565.748506356182</v>
      </c>
      <c r="Q54" s="94"/>
      <c r="R54" s="91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</row>
    <row r="55" spans="1:43" ht="12.75" customHeight="1">
      <c r="A55" s="130" t="s">
        <v>156</v>
      </c>
      <c r="B55" s="130"/>
      <c r="C55" s="130"/>
      <c r="D55" s="130"/>
      <c r="E55" s="104" t="s">
        <v>1</v>
      </c>
      <c r="F55" s="105">
        <v>81.5285602758693</v>
      </c>
      <c r="G55" s="98"/>
      <c r="H55" s="98">
        <v>70.61669107675367</v>
      </c>
      <c r="I55" s="98"/>
      <c r="J55" s="98">
        <v>70.7886629969893</v>
      </c>
      <c r="K55" s="98"/>
      <c r="L55" s="98">
        <v>59.87679379787367</v>
      </c>
      <c r="M55" s="98"/>
      <c r="N55" s="98">
        <v>74.8983175679893</v>
      </c>
      <c r="O55" s="98"/>
      <c r="P55" s="98">
        <v>63.98644836887366</v>
      </c>
      <c r="Q55" s="94"/>
      <c r="R55" s="91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</row>
    <row r="56" spans="1:43" ht="12.75" customHeight="1">
      <c r="A56" s="130" t="s">
        <v>151</v>
      </c>
      <c r="B56" s="130"/>
      <c r="C56" s="130"/>
      <c r="D56" s="130"/>
      <c r="E56" s="104" t="s">
        <v>1</v>
      </c>
      <c r="F56" s="105">
        <v>130.44569644139088</v>
      </c>
      <c r="G56" s="98"/>
      <c r="H56" s="98">
        <v>112.98670572280587</v>
      </c>
      <c r="I56" s="98"/>
      <c r="J56" s="98">
        <v>113.26186079518287</v>
      </c>
      <c r="K56" s="98"/>
      <c r="L56" s="98">
        <v>95.80287007659786</v>
      </c>
      <c r="M56" s="98"/>
      <c r="N56" s="98">
        <v>119.83730810878288</v>
      </c>
      <c r="O56" s="98"/>
      <c r="P56" s="98">
        <v>102.37831739019785</v>
      </c>
      <c r="Q56" s="94"/>
      <c r="R56" s="91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</row>
    <row r="57" spans="1:43" ht="12.75" customHeight="1">
      <c r="A57" s="130" t="s">
        <v>152</v>
      </c>
      <c r="B57" s="130"/>
      <c r="C57" s="130"/>
      <c r="D57" s="130"/>
      <c r="E57" s="104" t="s">
        <v>0</v>
      </c>
      <c r="F57" s="105">
        <v>30.532701619156697</v>
      </c>
      <c r="G57" s="98"/>
      <c r="H57" s="98">
        <v>26.446172368100186</v>
      </c>
      <c r="I57" s="98"/>
      <c r="J57" s="98">
        <v>26.510576391790302</v>
      </c>
      <c r="K57" s="98"/>
      <c r="L57" s="98">
        <v>22.42404714073379</v>
      </c>
      <c r="M57" s="98"/>
      <c r="N57" s="98">
        <v>28.0496549226703</v>
      </c>
      <c r="O57" s="98"/>
      <c r="P57" s="98">
        <v>23.963125671613785</v>
      </c>
      <c r="Q57" s="94"/>
      <c r="R57" s="91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</row>
    <row r="58" spans="1:43" ht="12.75" customHeight="1">
      <c r="A58" s="130" t="s">
        <v>153</v>
      </c>
      <c r="B58" s="130"/>
      <c r="C58" s="130"/>
      <c r="D58" s="130"/>
      <c r="E58" s="104" t="s">
        <v>0</v>
      </c>
      <c r="F58" s="105">
        <v>7.633175404789174</v>
      </c>
      <c r="G58" s="98"/>
      <c r="H58" s="98">
        <v>6.611543092025046</v>
      </c>
      <c r="I58" s="98"/>
      <c r="J58" s="98">
        <v>6.6276440979475755</v>
      </c>
      <c r="K58" s="98"/>
      <c r="L58" s="98">
        <v>5.606011785183448</v>
      </c>
      <c r="M58" s="98"/>
      <c r="N58" s="98">
        <v>7.012413730667575</v>
      </c>
      <c r="O58" s="98"/>
      <c r="P58" s="98">
        <v>5.990781417903446</v>
      </c>
      <c r="Q58" s="94"/>
      <c r="R58" s="91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</row>
    <row r="59" spans="1:43" ht="12.75" customHeight="1">
      <c r="A59" s="130" t="s">
        <v>154</v>
      </c>
      <c r="B59" s="130"/>
      <c r="C59" s="130"/>
      <c r="D59" s="130"/>
      <c r="E59" s="104" t="s">
        <v>155</v>
      </c>
      <c r="F59" s="105">
        <v>1650.693814454116</v>
      </c>
      <c r="G59" s="98"/>
      <c r="H59" s="98">
        <v>1514.350490568941</v>
      </c>
      <c r="I59" s="98"/>
      <c r="J59" s="98">
        <v>1522.9957618797164</v>
      </c>
      <c r="K59" s="98"/>
      <c r="L59" s="98">
        <v>1386.6524379945413</v>
      </c>
      <c r="M59" s="98"/>
      <c r="N59" s="98">
        <v>1571.859812609716</v>
      </c>
      <c r="O59" s="98"/>
      <c r="P59" s="98">
        <v>1435.516488724541</v>
      </c>
      <c r="Q59" s="94"/>
      <c r="R59" s="91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</row>
    <row r="60" spans="1:43" ht="9" customHeight="1">
      <c r="A60" s="130"/>
      <c r="B60" s="130"/>
      <c r="C60" s="130"/>
      <c r="D60" s="130"/>
      <c r="E60" s="104"/>
      <c r="F60" s="105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4"/>
      <c r="R60" s="91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</row>
    <row r="61" spans="1:43" ht="12.75" customHeight="1">
      <c r="A61" s="132" t="s">
        <v>377</v>
      </c>
      <c r="B61" s="131"/>
      <c r="C61" s="131"/>
      <c r="D61" s="131"/>
      <c r="E61" s="104"/>
      <c r="F61" s="105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4"/>
      <c r="R61" s="91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</row>
    <row r="62" spans="1:43" ht="9" customHeight="1">
      <c r="A62" s="131"/>
      <c r="B62" s="131"/>
      <c r="C62" s="131"/>
      <c r="D62" s="131"/>
      <c r="E62" s="104"/>
      <c r="F62" s="105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4"/>
      <c r="R62" s="91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</row>
    <row r="63" spans="1:43" ht="12.75" customHeight="1">
      <c r="A63" s="130" t="s">
        <v>143</v>
      </c>
      <c r="B63" s="130"/>
      <c r="C63" s="130"/>
      <c r="D63" s="130"/>
      <c r="E63" s="104" t="s">
        <v>0</v>
      </c>
      <c r="F63" s="105">
        <v>1793.4010346107286</v>
      </c>
      <c r="G63" s="98"/>
      <c r="H63" s="98">
        <v>1728.9429760026778</v>
      </c>
      <c r="I63" s="98"/>
      <c r="J63" s="98">
        <v>1743.4432046677848</v>
      </c>
      <c r="K63" s="98"/>
      <c r="L63" s="98">
        <v>1678.985146059734</v>
      </c>
      <c r="M63" s="98"/>
      <c r="N63" s="98">
        <v>1762.5597212275848</v>
      </c>
      <c r="O63" s="98"/>
      <c r="P63" s="98">
        <v>1698.101662619534</v>
      </c>
      <c r="Q63" s="94"/>
      <c r="R63" s="91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</row>
    <row r="64" spans="1:43" ht="12.75" customHeight="1">
      <c r="A64" s="130" t="s">
        <v>144</v>
      </c>
      <c r="B64" s="130"/>
      <c r="C64" s="130"/>
      <c r="D64" s="130"/>
      <c r="E64" s="104" t="s">
        <v>0</v>
      </c>
      <c r="F64" s="105">
        <v>893.5296742206019</v>
      </c>
      <c r="G64" s="98"/>
      <c r="H64" s="98">
        <v>837.7894943627305</v>
      </c>
      <c r="I64" s="98"/>
      <c r="J64" s="98">
        <v>843.5718442776579</v>
      </c>
      <c r="K64" s="98"/>
      <c r="L64" s="98">
        <v>787.8316644197865</v>
      </c>
      <c r="M64" s="98"/>
      <c r="N64" s="98">
        <v>862.6883608374579</v>
      </c>
      <c r="O64" s="98"/>
      <c r="P64" s="98">
        <v>806.9481809795865</v>
      </c>
      <c r="Q64" s="94"/>
      <c r="R64" s="91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</row>
    <row r="65" spans="1:43" ht="12.75" customHeight="1">
      <c r="A65" s="130" t="s">
        <v>145</v>
      </c>
      <c r="B65" s="130"/>
      <c r="C65" s="130"/>
      <c r="D65" s="130"/>
      <c r="E65" s="104" t="s">
        <v>0</v>
      </c>
      <c r="F65" s="105">
        <v>905.2084277292612</v>
      </c>
      <c r="G65" s="98"/>
      <c r="H65" s="98">
        <v>872.0571724697252</v>
      </c>
      <c r="I65" s="98"/>
      <c r="J65" s="98">
        <v>879.3384474355653</v>
      </c>
      <c r="K65" s="98"/>
      <c r="L65" s="98">
        <v>846.1871921760294</v>
      </c>
      <c r="M65" s="98"/>
      <c r="N65" s="98">
        <v>889.2376745887652</v>
      </c>
      <c r="O65" s="98"/>
      <c r="P65" s="98">
        <v>856.0864193292292</v>
      </c>
      <c r="Q65" s="94"/>
      <c r="R65" s="91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</row>
    <row r="66" spans="1:43" ht="12.75" customHeight="1">
      <c r="A66" s="130" t="s">
        <v>146</v>
      </c>
      <c r="B66" s="130"/>
      <c r="C66" s="130"/>
      <c r="D66" s="130"/>
      <c r="E66" s="104" t="s">
        <v>0</v>
      </c>
      <c r="F66" s="105">
        <v>455.27274753419806</v>
      </c>
      <c r="G66" s="98"/>
      <c r="H66" s="98">
        <v>426.4804316497517</v>
      </c>
      <c r="I66" s="98"/>
      <c r="J66" s="98">
        <v>429.40276724050204</v>
      </c>
      <c r="K66" s="98"/>
      <c r="L66" s="98">
        <v>400.6104513560557</v>
      </c>
      <c r="M66" s="98"/>
      <c r="N66" s="98">
        <v>439.30199439370205</v>
      </c>
      <c r="O66" s="98"/>
      <c r="P66" s="98">
        <v>410.50967850925576</v>
      </c>
      <c r="Q66" s="94"/>
      <c r="R66" s="91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</row>
    <row r="67" spans="1:43" ht="12.75" customHeight="1">
      <c r="A67" s="130" t="s">
        <v>147</v>
      </c>
      <c r="B67" s="130"/>
      <c r="C67" s="130"/>
      <c r="D67" s="130"/>
      <c r="E67" s="104" t="s">
        <v>0</v>
      </c>
      <c r="F67" s="105">
        <v>1009.5562933762213</v>
      </c>
      <c r="G67" s="98"/>
      <c r="H67" s="98">
        <v>962.5136861598694</v>
      </c>
      <c r="I67" s="98"/>
      <c r="J67" s="98">
        <v>970.0196253130214</v>
      </c>
      <c r="K67" s="98"/>
      <c r="L67" s="98">
        <v>922.9770180966693</v>
      </c>
      <c r="M67" s="98"/>
      <c r="N67" s="98">
        <v>985.1484523780214</v>
      </c>
      <c r="O67" s="98"/>
      <c r="P67" s="98">
        <v>938.1058451616693</v>
      </c>
      <c r="Q67" s="94"/>
      <c r="R67" s="91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</row>
    <row r="68" spans="1:43" ht="12.75" customHeight="1">
      <c r="A68" s="130" t="s">
        <v>148</v>
      </c>
      <c r="B68" s="130"/>
      <c r="C68" s="130"/>
      <c r="D68" s="130"/>
      <c r="E68" s="104" t="s">
        <v>0</v>
      </c>
      <c r="F68" s="105">
        <v>559.620613181158</v>
      </c>
      <c r="G68" s="98"/>
      <c r="H68" s="98">
        <v>516.9369453398957</v>
      </c>
      <c r="I68" s="98"/>
      <c r="J68" s="98">
        <v>520.083945117958</v>
      </c>
      <c r="K68" s="98"/>
      <c r="L68" s="98">
        <v>477.40027727669576</v>
      </c>
      <c r="M68" s="98"/>
      <c r="N68" s="98">
        <v>535.2127721829581</v>
      </c>
      <c r="O68" s="98"/>
      <c r="P68" s="98">
        <v>492.5291043416957</v>
      </c>
      <c r="Q68" s="94"/>
      <c r="R68" s="91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</row>
    <row r="69" spans="1:43" ht="12.75" customHeight="1">
      <c r="A69" s="130" t="s">
        <v>149</v>
      </c>
      <c r="B69" s="130"/>
      <c r="C69" s="130"/>
      <c r="D69" s="130"/>
      <c r="E69" s="104" t="s">
        <v>0</v>
      </c>
      <c r="F69" s="105">
        <v>343.1307907200623</v>
      </c>
      <c r="G69" s="98"/>
      <c r="H69" s="98">
        <v>323.88952149335216</v>
      </c>
      <c r="I69" s="98"/>
      <c r="J69" s="98">
        <v>326.2421337668943</v>
      </c>
      <c r="K69" s="98"/>
      <c r="L69" s="98">
        <v>307.0008645401842</v>
      </c>
      <c r="M69" s="98"/>
      <c r="N69" s="98">
        <v>332.7046300499943</v>
      </c>
      <c r="O69" s="98"/>
      <c r="P69" s="98">
        <v>313.4633608232841</v>
      </c>
      <c r="Q69" s="94"/>
      <c r="R69" s="91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</row>
    <row r="70" spans="1:43" ht="12.75" customHeight="1">
      <c r="A70" s="130" t="s">
        <v>150</v>
      </c>
      <c r="B70" s="130"/>
      <c r="C70" s="130"/>
      <c r="D70" s="130"/>
      <c r="E70" s="104" t="s">
        <v>0</v>
      </c>
      <c r="F70" s="105">
        <v>595.6642581059481</v>
      </c>
      <c r="G70" s="98"/>
      <c r="H70" s="98">
        <v>571.6072588278079</v>
      </c>
      <c r="I70" s="98"/>
      <c r="J70" s="98">
        <v>576.2617728856761</v>
      </c>
      <c r="K70" s="98"/>
      <c r="L70" s="98">
        <v>552.204773607536</v>
      </c>
      <c r="M70" s="98"/>
      <c r="N70" s="98">
        <v>583.6861932505761</v>
      </c>
      <c r="O70" s="98"/>
      <c r="P70" s="98">
        <v>559.6291939724359</v>
      </c>
      <c r="Q70" s="94"/>
      <c r="R70" s="91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</row>
    <row r="71" spans="1:43" ht="12.75" customHeight="1">
      <c r="A71" s="130" t="s">
        <v>156</v>
      </c>
      <c r="B71" s="130"/>
      <c r="C71" s="130"/>
      <c r="D71" s="130"/>
      <c r="E71" s="104" t="s">
        <v>1</v>
      </c>
      <c r="F71" s="105">
        <v>81.5285602758693</v>
      </c>
      <c r="G71" s="98"/>
      <c r="H71" s="98">
        <v>70.61669107675367</v>
      </c>
      <c r="I71" s="98"/>
      <c r="J71" s="98">
        <v>70.7886629969893</v>
      </c>
      <c r="K71" s="98"/>
      <c r="L71" s="98">
        <v>59.87679379787367</v>
      </c>
      <c r="M71" s="98"/>
      <c r="N71" s="98">
        <v>74.8983175679893</v>
      </c>
      <c r="O71" s="98"/>
      <c r="P71" s="98">
        <v>63.98644836887366</v>
      </c>
      <c r="Q71" s="94"/>
      <c r="R71" s="91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</row>
    <row r="72" spans="1:43" ht="12.75" customHeight="1">
      <c r="A72" s="130" t="s">
        <v>151</v>
      </c>
      <c r="B72" s="130"/>
      <c r="C72" s="130"/>
      <c r="D72" s="130"/>
      <c r="E72" s="104" t="s">
        <v>1</v>
      </c>
      <c r="F72" s="105">
        <v>130.44569644139088</v>
      </c>
      <c r="G72" s="98"/>
      <c r="H72" s="98">
        <v>112.98670572280587</v>
      </c>
      <c r="I72" s="98"/>
      <c r="J72" s="98">
        <v>113.26186079518287</v>
      </c>
      <c r="K72" s="98"/>
      <c r="L72" s="98">
        <v>95.80287007659786</v>
      </c>
      <c r="M72" s="98"/>
      <c r="N72" s="98">
        <v>119.83730810878288</v>
      </c>
      <c r="O72" s="98"/>
      <c r="P72" s="98">
        <v>102.37831739019785</v>
      </c>
      <c r="Q72" s="94"/>
      <c r="R72" s="91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</row>
    <row r="73" spans="1:43" ht="12.75" customHeight="1">
      <c r="A73" s="130" t="s">
        <v>152</v>
      </c>
      <c r="B73" s="130"/>
      <c r="C73" s="130"/>
      <c r="D73" s="130"/>
      <c r="E73" s="104" t="s">
        <v>0</v>
      </c>
      <c r="F73" s="105">
        <v>30.532701619156697</v>
      </c>
      <c r="G73" s="98"/>
      <c r="H73" s="98">
        <v>26.446172368100186</v>
      </c>
      <c r="I73" s="98"/>
      <c r="J73" s="98">
        <v>26.510576391790302</v>
      </c>
      <c r="K73" s="98"/>
      <c r="L73" s="98">
        <v>22.42404714073379</v>
      </c>
      <c r="M73" s="98"/>
      <c r="N73" s="98">
        <v>28.0496549226703</v>
      </c>
      <c r="O73" s="98"/>
      <c r="P73" s="98">
        <v>23.963125671613785</v>
      </c>
      <c r="Q73" s="94"/>
      <c r="R73" s="91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</row>
    <row r="74" spans="1:43" ht="12.75" customHeight="1">
      <c r="A74" s="130" t="s">
        <v>153</v>
      </c>
      <c r="B74" s="130"/>
      <c r="C74" s="130"/>
      <c r="D74" s="130"/>
      <c r="E74" s="104" t="s">
        <v>0</v>
      </c>
      <c r="F74" s="105">
        <v>7.633175404789174</v>
      </c>
      <c r="G74" s="98"/>
      <c r="H74" s="98">
        <v>6.611543092025046</v>
      </c>
      <c r="I74" s="98"/>
      <c r="J74" s="98">
        <v>6.6276440979475755</v>
      </c>
      <c r="K74" s="98"/>
      <c r="L74" s="98">
        <v>5.606011785183448</v>
      </c>
      <c r="M74" s="98"/>
      <c r="N74" s="98">
        <v>7.012413730667575</v>
      </c>
      <c r="O74" s="98"/>
      <c r="P74" s="98">
        <v>5.990781417903446</v>
      </c>
      <c r="Q74" s="94"/>
      <c r="R74" s="91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</row>
    <row r="75" spans="1:43" ht="12.75" customHeight="1">
      <c r="A75" s="130" t="s">
        <v>154</v>
      </c>
      <c r="B75" s="130"/>
      <c r="C75" s="130"/>
      <c r="D75" s="130"/>
      <c r="E75" s="104" t="s">
        <v>155</v>
      </c>
      <c r="F75" s="105">
        <v>1649.5878047036028</v>
      </c>
      <c r="G75" s="98"/>
      <c r="H75" s="98">
        <v>1513.2551957487237</v>
      </c>
      <c r="I75" s="98"/>
      <c r="J75" s="98">
        <v>1521.8897521292029</v>
      </c>
      <c r="K75" s="98"/>
      <c r="L75" s="98">
        <v>1385.5571431743238</v>
      </c>
      <c r="M75" s="98"/>
      <c r="N75" s="98">
        <v>1570.7538028592028</v>
      </c>
      <c r="O75" s="98"/>
      <c r="P75" s="98">
        <v>1434.4211939043237</v>
      </c>
      <c r="Q75" s="94"/>
      <c r="R75" s="91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</row>
    <row r="76" spans="1:43" ht="9" customHeight="1">
      <c r="A76" s="130"/>
      <c r="B76" s="130"/>
      <c r="C76" s="130"/>
      <c r="D76" s="130"/>
      <c r="E76" s="104"/>
      <c r="F76" s="105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4"/>
      <c r="R76" s="91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</row>
    <row r="77" spans="1:43" ht="12.75" customHeight="1">
      <c r="A77" s="132" t="s">
        <v>376</v>
      </c>
      <c r="B77" s="131"/>
      <c r="C77" s="131"/>
      <c r="D77" s="131"/>
      <c r="E77" s="104"/>
      <c r="F77" s="105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4"/>
      <c r="R77" s="91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</row>
    <row r="78" spans="1:43" ht="9" customHeight="1">
      <c r="A78" s="131"/>
      <c r="B78" s="131"/>
      <c r="C78" s="131"/>
      <c r="D78" s="131"/>
      <c r="E78" s="104"/>
      <c r="F78" s="105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4"/>
      <c r="R78" s="91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</row>
    <row r="79" spans="1:43" ht="12.75" customHeight="1">
      <c r="A79" s="130" t="s">
        <v>143</v>
      </c>
      <c r="B79" s="130"/>
      <c r="C79" s="130"/>
      <c r="D79" s="130"/>
      <c r="E79" s="104" t="s">
        <v>0</v>
      </c>
      <c r="F79" s="105">
        <v>1777.0085222914395</v>
      </c>
      <c r="G79" s="98"/>
      <c r="H79" s="98">
        <v>1712.709272976695</v>
      </c>
      <c r="I79" s="98"/>
      <c r="J79" s="98">
        <v>1727.0506923484954</v>
      </c>
      <c r="K79" s="98"/>
      <c r="L79" s="98">
        <v>1662.7514430337512</v>
      </c>
      <c r="M79" s="98"/>
      <c r="N79" s="98">
        <v>1746.1672089082954</v>
      </c>
      <c r="O79" s="98"/>
      <c r="P79" s="98">
        <v>1681.8679595935512</v>
      </c>
      <c r="Q79" s="94"/>
      <c r="R79" s="91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</row>
    <row r="80" spans="1:43" ht="12.75" customHeight="1">
      <c r="A80" s="130" t="s">
        <v>144</v>
      </c>
      <c r="B80" s="130"/>
      <c r="C80" s="130"/>
      <c r="D80" s="130"/>
      <c r="E80" s="104" t="s">
        <v>0</v>
      </c>
      <c r="F80" s="105">
        <v>889.4988771981722</v>
      </c>
      <c r="G80" s="98"/>
      <c r="H80" s="98">
        <v>833.7977473659543</v>
      </c>
      <c r="I80" s="98"/>
      <c r="J80" s="98">
        <v>839.5410472552281</v>
      </c>
      <c r="K80" s="98"/>
      <c r="L80" s="98">
        <v>783.8399174230101</v>
      </c>
      <c r="M80" s="98"/>
      <c r="N80" s="98">
        <v>858.6575638150282</v>
      </c>
      <c r="O80" s="98"/>
      <c r="P80" s="98">
        <v>802.9564339828103</v>
      </c>
      <c r="Q80" s="94"/>
      <c r="R80" s="91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</row>
    <row r="81" spans="1:43" ht="12.75" customHeight="1">
      <c r="A81" s="130" t="s">
        <v>145</v>
      </c>
      <c r="B81" s="130"/>
      <c r="C81" s="130"/>
      <c r="D81" s="130"/>
      <c r="E81" s="104" t="s">
        <v>0</v>
      </c>
      <c r="F81" s="105">
        <v>896.9815258517644</v>
      </c>
      <c r="G81" s="98"/>
      <c r="H81" s="98">
        <v>863.9099721320426</v>
      </c>
      <c r="I81" s="98"/>
      <c r="J81" s="98">
        <v>871.1115455580685</v>
      </c>
      <c r="K81" s="98"/>
      <c r="L81" s="98">
        <v>838.0399918383466</v>
      </c>
      <c r="M81" s="98"/>
      <c r="N81" s="98">
        <v>881.0107727112684</v>
      </c>
      <c r="O81" s="98"/>
      <c r="P81" s="98">
        <v>847.9392189915467</v>
      </c>
      <c r="Q81" s="94"/>
      <c r="R81" s="91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</row>
    <row r="82" spans="1:43" ht="12.75" customHeight="1">
      <c r="A82" s="130" t="s">
        <v>146</v>
      </c>
      <c r="B82" s="130"/>
      <c r="C82" s="130"/>
      <c r="D82" s="130"/>
      <c r="E82" s="104" t="s">
        <v>0</v>
      </c>
      <c r="F82" s="105">
        <v>453.22670330513085</v>
      </c>
      <c r="G82" s="98"/>
      <c r="H82" s="98">
        <v>424.4542093266722</v>
      </c>
      <c r="I82" s="98"/>
      <c r="J82" s="98">
        <v>427.35672301143484</v>
      </c>
      <c r="K82" s="98"/>
      <c r="L82" s="98">
        <v>398.58422903297617</v>
      </c>
      <c r="M82" s="98"/>
      <c r="N82" s="98">
        <v>437.25595016463484</v>
      </c>
      <c r="O82" s="98"/>
      <c r="P82" s="98">
        <v>408.48345618617617</v>
      </c>
      <c r="Q82" s="94"/>
      <c r="R82" s="91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</row>
    <row r="83" spans="1:43" ht="12.75" customHeight="1">
      <c r="A83" s="130" t="s">
        <v>147</v>
      </c>
      <c r="B83" s="130"/>
      <c r="C83" s="130"/>
      <c r="D83" s="130"/>
      <c r="E83" s="104" t="s">
        <v>0</v>
      </c>
      <c r="F83" s="105">
        <v>1001.2984655067148</v>
      </c>
      <c r="G83" s="98"/>
      <c r="H83" s="98">
        <v>954.3358594386102</v>
      </c>
      <c r="I83" s="98"/>
      <c r="J83" s="98">
        <v>961.7617974435149</v>
      </c>
      <c r="K83" s="98"/>
      <c r="L83" s="98">
        <v>914.7991913754104</v>
      </c>
      <c r="M83" s="98"/>
      <c r="N83" s="98">
        <v>976.8906245085151</v>
      </c>
      <c r="O83" s="98"/>
      <c r="P83" s="98">
        <v>929.9280184404103</v>
      </c>
      <c r="Q83" s="94"/>
      <c r="R83" s="91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</row>
    <row r="84" spans="1:43" ht="12.75" customHeight="1">
      <c r="A84" s="130" t="s">
        <v>148</v>
      </c>
      <c r="B84" s="130"/>
      <c r="C84" s="130"/>
      <c r="D84" s="130"/>
      <c r="E84" s="104" t="s">
        <v>0</v>
      </c>
      <c r="F84" s="105">
        <v>557.5436429600812</v>
      </c>
      <c r="G84" s="98"/>
      <c r="H84" s="98">
        <v>514.88009663324</v>
      </c>
      <c r="I84" s="98"/>
      <c r="J84" s="98">
        <v>518.0069748968812</v>
      </c>
      <c r="K84" s="98"/>
      <c r="L84" s="98">
        <v>475.3434285700399</v>
      </c>
      <c r="M84" s="98"/>
      <c r="N84" s="98">
        <v>533.1358019618812</v>
      </c>
      <c r="O84" s="98"/>
      <c r="P84" s="98">
        <v>490.4722556350399</v>
      </c>
      <c r="Q84" s="94"/>
      <c r="R84" s="91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</row>
    <row r="85" spans="1:43" ht="12.75" customHeight="1">
      <c r="A85" s="130" t="s">
        <v>149</v>
      </c>
      <c r="B85" s="130"/>
      <c r="C85" s="130"/>
      <c r="D85" s="130"/>
      <c r="E85" s="104" t="s">
        <v>0</v>
      </c>
      <c r="F85" s="105">
        <v>339.4760783863857</v>
      </c>
      <c r="G85" s="98"/>
      <c r="H85" s="98">
        <v>320.2702157082049</v>
      </c>
      <c r="I85" s="98"/>
      <c r="J85" s="98">
        <v>322.5874214332177</v>
      </c>
      <c r="K85" s="98"/>
      <c r="L85" s="98">
        <v>303.3815587550369</v>
      </c>
      <c r="M85" s="98"/>
      <c r="N85" s="98">
        <v>329.04991771631774</v>
      </c>
      <c r="O85" s="98"/>
      <c r="P85" s="98">
        <v>309.8440550381369</v>
      </c>
      <c r="Q85" s="94"/>
      <c r="R85" s="91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</row>
    <row r="86" spans="1:43" ht="12.75" customHeight="1">
      <c r="A86" s="130" t="s">
        <v>150</v>
      </c>
      <c r="B86" s="130"/>
      <c r="C86" s="130"/>
      <c r="D86" s="130"/>
      <c r="E86" s="104" t="s">
        <v>0</v>
      </c>
      <c r="F86" s="105">
        <v>587.5203922026483</v>
      </c>
      <c r="G86" s="98"/>
      <c r="H86" s="98">
        <v>563.5422900187237</v>
      </c>
      <c r="I86" s="98"/>
      <c r="J86" s="98">
        <v>568.1179069823764</v>
      </c>
      <c r="K86" s="98"/>
      <c r="L86" s="98">
        <v>544.1398047984518</v>
      </c>
      <c r="M86" s="98"/>
      <c r="N86" s="98">
        <v>575.5423273472763</v>
      </c>
      <c r="O86" s="98"/>
      <c r="P86" s="98">
        <v>551.5642251633518</v>
      </c>
      <c r="Q86" s="94"/>
      <c r="R86" s="91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</row>
    <row r="87" spans="1:43" ht="12.75" customHeight="1">
      <c r="A87" s="130" t="s">
        <v>156</v>
      </c>
      <c r="B87" s="130"/>
      <c r="C87" s="130"/>
      <c r="D87" s="130"/>
      <c r="E87" s="104" t="s">
        <v>1</v>
      </c>
      <c r="F87" s="105">
        <v>81.5285602758693</v>
      </c>
      <c r="G87" s="98"/>
      <c r="H87" s="98">
        <v>70.61669107675367</v>
      </c>
      <c r="I87" s="98"/>
      <c r="J87" s="98">
        <v>70.7886629969893</v>
      </c>
      <c r="K87" s="98"/>
      <c r="L87" s="98">
        <v>59.87679379787367</v>
      </c>
      <c r="M87" s="98"/>
      <c r="N87" s="98">
        <v>74.8983175679893</v>
      </c>
      <c r="O87" s="98"/>
      <c r="P87" s="98">
        <v>63.98644836887366</v>
      </c>
      <c r="Q87" s="94"/>
      <c r="R87" s="91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</row>
    <row r="88" spans="1:43" ht="12.75" customHeight="1">
      <c r="A88" s="130" t="s">
        <v>151</v>
      </c>
      <c r="B88" s="130"/>
      <c r="C88" s="130"/>
      <c r="D88" s="130"/>
      <c r="E88" s="104" t="s">
        <v>1</v>
      </c>
      <c r="F88" s="105">
        <v>130.44569644139088</v>
      </c>
      <c r="G88" s="98"/>
      <c r="H88" s="98">
        <v>112.98670572280587</v>
      </c>
      <c r="I88" s="98"/>
      <c r="J88" s="98">
        <v>113.26186079518287</v>
      </c>
      <c r="K88" s="98"/>
      <c r="L88" s="98">
        <v>95.80287007659786</v>
      </c>
      <c r="M88" s="98"/>
      <c r="N88" s="98">
        <v>119.83730810878288</v>
      </c>
      <c r="O88" s="98"/>
      <c r="P88" s="98">
        <v>102.37831739019785</v>
      </c>
      <c r="Q88" s="94"/>
      <c r="R88" s="91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</row>
    <row r="89" spans="1:43" ht="12.75" customHeight="1">
      <c r="A89" s="130" t="s">
        <v>152</v>
      </c>
      <c r="B89" s="130"/>
      <c r="C89" s="130"/>
      <c r="D89" s="130"/>
      <c r="E89" s="104" t="s">
        <v>0</v>
      </c>
      <c r="F89" s="105">
        <v>30.532701619156697</v>
      </c>
      <c r="G89" s="98"/>
      <c r="H89" s="98">
        <v>26.446172368100186</v>
      </c>
      <c r="I89" s="98"/>
      <c r="J89" s="98">
        <v>26.510576391790302</v>
      </c>
      <c r="K89" s="98"/>
      <c r="L89" s="98">
        <v>22.42404714073379</v>
      </c>
      <c r="M89" s="98"/>
      <c r="N89" s="98">
        <v>28.0496549226703</v>
      </c>
      <c r="O89" s="98"/>
      <c r="P89" s="98">
        <v>23.963125671613785</v>
      </c>
      <c r="Q89" s="94"/>
      <c r="R89" s="91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</row>
    <row r="90" spans="1:43" ht="12.75" customHeight="1">
      <c r="A90" s="130" t="s">
        <v>153</v>
      </c>
      <c r="B90" s="130"/>
      <c r="C90" s="130"/>
      <c r="D90" s="130"/>
      <c r="E90" s="104" t="s">
        <v>0</v>
      </c>
      <c r="F90" s="105">
        <v>7.633175404789174</v>
      </c>
      <c r="G90" s="98"/>
      <c r="H90" s="98">
        <v>6.611543092025046</v>
      </c>
      <c r="I90" s="98"/>
      <c r="J90" s="98">
        <v>6.6276440979475755</v>
      </c>
      <c r="K90" s="98"/>
      <c r="L90" s="98">
        <v>5.606011785183448</v>
      </c>
      <c r="M90" s="98"/>
      <c r="N90" s="98">
        <v>7.012413730667575</v>
      </c>
      <c r="O90" s="98"/>
      <c r="P90" s="98">
        <v>5.990781417903446</v>
      </c>
      <c r="Q90" s="94"/>
      <c r="R90" s="91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</row>
    <row r="91" spans="1:43" ht="12.75" customHeight="1">
      <c r="A91" s="130" t="s">
        <v>154</v>
      </c>
      <c r="B91" s="130"/>
      <c r="C91" s="130"/>
      <c r="D91" s="130"/>
      <c r="E91" s="104" t="s">
        <v>155</v>
      </c>
      <c r="F91" s="105">
        <v>1628.4746220839559</v>
      </c>
      <c r="G91" s="98"/>
      <c r="H91" s="98">
        <v>1492.3465558828639</v>
      </c>
      <c r="I91" s="98"/>
      <c r="J91" s="98">
        <v>1500.776569509556</v>
      </c>
      <c r="K91" s="98"/>
      <c r="L91" s="98">
        <v>1364.6485033084643</v>
      </c>
      <c r="M91" s="98"/>
      <c r="N91" s="98">
        <v>1549.6406202395558</v>
      </c>
      <c r="O91" s="98"/>
      <c r="P91" s="98">
        <v>1413.5125540384638</v>
      </c>
      <c r="Q91" s="94"/>
      <c r="R91" s="91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</row>
    <row r="92" spans="1:43" ht="9" customHeight="1">
      <c r="A92" s="130"/>
      <c r="B92" s="130"/>
      <c r="C92" s="130"/>
      <c r="D92" s="130"/>
      <c r="E92" s="104"/>
      <c r="F92" s="105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4"/>
      <c r="R92" s="91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</row>
    <row r="93" spans="1:43" ht="12.75" customHeight="1">
      <c r="A93" s="132" t="s">
        <v>375</v>
      </c>
      <c r="B93" s="130"/>
      <c r="C93" s="130"/>
      <c r="D93" s="130"/>
      <c r="E93" s="104"/>
      <c r="F93" s="105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4"/>
      <c r="R93" s="91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</row>
    <row r="94" spans="1:43" ht="9" customHeight="1">
      <c r="A94" s="130"/>
      <c r="B94" s="130"/>
      <c r="C94" s="130"/>
      <c r="D94" s="130"/>
      <c r="E94" s="104"/>
      <c r="F94" s="105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4"/>
      <c r="R94" s="91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</row>
    <row r="95" spans="1:43" ht="12.75" customHeight="1">
      <c r="A95" s="130" t="s">
        <v>143</v>
      </c>
      <c r="B95" s="130"/>
      <c r="C95" s="130"/>
      <c r="D95" s="130"/>
      <c r="E95" s="104" t="s">
        <v>0</v>
      </c>
      <c r="F95" s="105">
        <v>1763.1963860523824</v>
      </c>
      <c r="G95" s="98"/>
      <c r="H95" s="98">
        <v>1699.6033947890317</v>
      </c>
      <c r="I95" s="98"/>
      <c r="J95" s="98">
        <v>1713.8459467266991</v>
      </c>
      <c r="K95" s="98"/>
      <c r="L95" s="98">
        <v>1650.2529554633488</v>
      </c>
      <c r="M95" s="98"/>
      <c r="N95" s="98">
        <v>1732.7300434074455</v>
      </c>
      <c r="O95" s="98"/>
      <c r="P95" s="98">
        <v>1669.137052144095</v>
      </c>
      <c r="Q95" s="94"/>
      <c r="R95" s="91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</row>
    <row r="96" spans="1:43" ht="12.75" customHeight="1">
      <c r="A96" s="130" t="s">
        <v>144</v>
      </c>
      <c r="B96" s="130"/>
      <c r="C96" s="130"/>
      <c r="D96" s="130"/>
      <c r="E96" s="104" t="s">
        <v>0</v>
      </c>
      <c r="F96" s="105">
        <v>885.6654749129815</v>
      </c>
      <c r="G96" s="98"/>
      <c r="H96" s="98">
        <v>830.5739299891733</v>
      </c>
      <c r="I96" s="98"/>
      <c r="J96" s="98">
        <v>836.3150355872988</v>
      </c>
      <c r="K96" s="98"/>
      <c r="L96" s="98">
        <v>781.2234906634905</v>
      </c>
      <c r="M96" s="98"/>
      <c r="N96" s="98">
        <v>855.1991322680448</v>
      </c>
      <c r="O96" s="98"/>
      <c r="P96" s="98">
        <v>800.1075873442364</v>
      </c>
      <c r="Q96" s="94"/>
      <c r="R96" s="91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</row>
    <row r="97" spans="1:43" ht="12.75" customHeight="1">
      <c r="A97" s="130" t="s">
        <v>145</v>
      </c>
      <c r="B97" s="130"/>
      <c r="C97" s="130"/>
      <c r="D97" s="130"/>
      <c r="E97" s="104" t="s">
        <v>0</v>
      </c>
      <c r="F97" s="105">
        <v>889.9798762596479</v>
      </c>
      <c r="G97" s="98"/>
      <c r="H97" s="98">
        <v>857.2745307949195</v>
      </c>
      <c r="I97" s="98"/>
      <c r="J97" s="98">
        <v>864.4264863782807</v>
      </c>
      <c r="K97" s="98"/>
      <c r="L97" s="98">
        <v>831.7211409135524</v>
      </c>
      <c r="M97" s="98"/>
      <c r="N97" s="98">
        <v>874.2045692410488</v>
      </c>
      <c r="O97" s="98"/>
      <c r="P97" s="98">
        <v>841.4992237763205</v>
      </c>
      <c r="Q97" s="94"/>
      <c r="R97" s="91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</row>
    <row r="98" spans="1:43" ht="12.75" customHeight="1">
      <c r="A98" s="130" t="s">
        <v>146</v>
      </c>
      <c r="B98" s="130"/>
      <c r="C98" s="130"/>
      <c r="D98" s="130"/>
      <c r="E98" s="104" t="s">
        <v>0</v>
      </c>
      <c r="F98" s="105">
        <v>451.21442068994736</v>
      </c>
      <c r="G98" s="98"/>
      <c r="H98" s="98">
        <v>422.75979839499036</v>
      </c>
      <c r="I98" s="98"/>
      <c r="J98" s="98">
        <v>425.66103080858034</v>
      </c>
      <c r="K98" s="98"/>
      <c r="L98" s="98">
        <v>397.20640851362333</v>
      </c>
      <c r="M98" s="98"/>
      <c r="N98" s="98">
        <v>435.4391136713483</v>
      </c>
      <c r="O98" s="98"/>
      <c r="P98" s="98">
        <v>406.98449137639125</v>
      </c>
      <c r="Q98" s="94"/>
      <c r="R98" s="91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</row>
    <row r="99" spans="1:43" ht="12.75" customHeight="1">
      <c r="A99" s="130" t="s">
        <v>147</v>
      </c>
      <c r="B99" s="130"/>
      <c r="C99" s="130"/>
      <c r="D99" s="130"/>
      <c r="E99" s="104" t="s">
        <v>0</v>
      </c>
      <c r="F99" s="105">
        <v>993.0612073558583</v>
      </c>
      <c r="G99" s="98"/>
      <c r="H99" s="98">
        <v>946.6309968057509</v>
      </c>
      <c r="I99" s="98"/>
      <c r="J99" s="98">
        <v>954.0047602146391</v>
      </c>
      <c r="K99" s="98"/>
      <c r="L99" s="98">
        <v>907.5745496645317</v>
      </c>
      <c r="M99" s="98"/>
      <c r="N99" s="98">
        <v>968.9498292737791</v>
      </c>
      <c r="O99" s="98"/>
      <c r="P99" s="98">
        <v>922.5196187236717</v>
      </c>
      <c r="Q99" s="94"/>
      <c r="R99" s="91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</row>
    <row r="100" spans="1:43" ht="12.75" customHeight="1">
      <c r="A100" s="130" t="s">
        <v>148</v>
      </c>
      <c r="B100" s="130"/>
      <c r="C100" s="130"/>
      <c r="D100" s="130"/>
      <c r="E100" s="104" t="s">
        <v>0</v>
      </c>
      <c r="F100" s="105">
        <v>554.2957517861578</v>
      </c>
      <c r="G100" s="98"/>
      <c r="H100" s="98">
        <v>512.1162644058219</v>
      </c>
      <c r="I100" s="98"/>
      <c r="J100" s="98">
        <v>515.2393046449387</v>
      </c>
      <c r="K100" s="98"/>
      <c r="L100" s="98">
        <v>473.05981726460266</v>
      </c>
      <c r="M100" s="98"/>
      <c r="N100" s="98">
        <v>530.1843737040786</v>
      </c>
      <c r="O100" s="98"/>
      <c r="P100" s="98">
        <v>488.0048863237427</v>
      </c>
      <c r="Q100" s="94"/>
      <c r="R100" s="91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</row>
    <row r="101" spans="1:43" ht="12.75" customHeight="1">
      <c r="A101" s="130" t="s">
        <v>149</v>
      </c>
      <c r="B101" s="130"/>
      <c r="C101" s="130"/>
      <c r="D101" s="130"/>
      <c r="E101" s="104" t="s">
        <v>0</v>
      </c>
      <c r="F101" s="105">
        <v>336.24170933351525</v>
      </c>
      <c r="G101" s="98"/>
      <c r="H101" s="98">
        <v>317.26162874654284</v>
      </c>
      <c r="I101" s="98"/>
      <c r="J101" s="98">
        <v>319.55936967870974</v>
      </c>
      <c r="K101" s="98"/>
      <c r="L101" s="98">
        <v>300.5792890917374</v>
      </c>
      <c r="M101" s="98"/>
      <c r="N101" s="98">
        <v>325.9429180160078</v>
      </c>
      <c r="O101" s="98"/>
      <c r="P101" s="98">
        <v>306.9628374290354</v>
      </c>
      <c r="Q101" s="94"/>
      <c r="R101" s="91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</row>
    <row r="102" spans="1:43" ht="12.75" customHeight="1">
      <c r="A102" s="130" t="s">
        <v>150</v>
      </c>
      <c r="B102" s="130"/>
      <c r="C102" s="130"/>
      <c r="D102" s="130"/>
      <c r="E102" s="104" t="s">
        <v>0</v>
      </c>
      <c r="F102" s="105">
        <v>582.5497107034819</v>
      </c>
      <c r="G102" s="98"/>
      <c r="H102" s="98">
        <v>558.8435467106098</v>
      </c>
      <c r="I102" s="98"/>
      <c r="J102" s="98">
        <v>563.3846682924567</v>
      </c>
      <c r="K102" s="98"/>
      <c r="L102" s="98">
        <v>539.6785042995845</v>
      </c>
      <c r="M102" s="98"/>
      <c r="N102" s="98">
        <v>570.7182304395326</v>
      </c>
      <c r="O102" s="98"/>
      <c r="P102" s="98">
        <v>547.0120664466605</v>
      </c>
      <c r="Q102" s="94"/>
      <c r="R102" s="91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</row>
    <row r="103" spans="1:43" ht="12.75" customHeight="1">
      <c r="A103" s="130" t="s">
        <v>156</v>
      </c>
      <c r="B103" s="130"/>
      <c r="C103" s="130"/>
      <c r="D103" s="130"/>
      <c r="E103" s="104" t="s">
        <v>1</v>
      </c>
      <c r="F103" s="105">
        <v>80.44841573444091</v>
      </c>
      <c r="G103" s="98"/>
      <c r="H103" s="98">
        <v>69.68111422930052</v>
      </c>
      <c r="I103" s="98"/>
      <c r="J103" s="98">
        <v>69.85080775126329</v>
      </c>
      <c r="K103" s="98"/>
      <c r="L103" s="98">
        <v>59.08350624612291</v>
      </c>
      <c r="M103" s="98"/>
      <c r="N103" s="98">
        <v>73.90601488768328</v>
      </c>
      <c r="O103" s="98"/>
      <c r="P103" s="98">
        <v>63.13871338254291</v>
      </c>
      <c r="Q103" s="94"/>
      <c r="R103" s="91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</row>
    <row r="104" spans="1:43" ht="12.75" customHeight="1">
      <c r="A104" s="130" t="s">
        <v>151</v>
      </c>
      <c r="B104" s="130"/>
      <c r="C104" s="130"/>
      <c r="D104" s="130"/>
      <c r="E104" s="104" t="s">
        <v>1</v>
      </c>
      <c r="F104" s="105">
        <v>128.71746517510542</v>
      </c>
      <c r="G104" s="98"/>
      <c r="H104" s="98">
        <v>111.48978276688082</v>
      </c>
      <c r="I104" s="98"/>
      <c r="J104" s="98">
        <v>111.76129240202127</v>
      </c>
      <c r="K104" s="98"/>
      <c r="L104" s="98">
        <v>94.53360999379667</v>
      </c>
      <c r="M104" s="98"/>
      <c r="N104" s="98">
        <v>118.24962382029327</v>
      </c>
      <c r="O104" s="98"/>
      <c r="P104" s="98">
        <v>101.02194141206867</v>
      </c>
      <c r="Q104" s="94"/>
      <c r="R104" s="91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</row>
    <row r="105" spans="1:43" ht="12.75" customHeight="1">
      <c r="A105" s="130" t="s">
        <v>152</v>
      </c>
      <c r="B105" s="130"/>
      <c r="C105" s="130"/>
      <c r="D105" s="130"/>
      <c r="E105" s="104" t="s">
        <v>0</v>
      </c>
      <c r="F105" s="105">
        <v>30.154654340030238</v>
      </c>
      <c r="G105" s="98"/>
      <c r="H105" s="98">
        <v>26.118723338801157</v>
      </c>
      <c r="I105" s="98"/>
      <c r="J105" s="98">
        <v>26.182329930078495</v>
      </c>
      <c r="K105" s="98"/>
      <c r="L105" s="98">
        <v>22.146398928849415</v>
      </c>
      <c r="M105" s="98"/>
      <c r="N105" s="98">
        <v>27.702352025723293</v>
      </c>
      <c r="O105" s="98"/>
      <c r="P105" s="98">
        <v>23.666421024494216</v>
      </c>
      <c r="Q105" s="94"/>
      <c r="R105" s="91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</row>
    <row r="106" spans="1:43" ht="12.75" customHeight="1">
      <c r="A106" s="130" t="s">
        <v>153</v>
      </c>
      <c r="B106" s="130"/>
      <c r="C106" s="130"/>
      <c r="D106" s="130"/>
      <c r="E106" s="104" t="s">
        <v>0</v>
      </c>
      <c r="F106" s="105">
        <v>7.538663585007559</v>
      </c>
      <c r="G106" s="98"/>
      <c r="H106" s="98">
        <v>6.529680834700289</v>
      </c>
      <c r="I106" s="98"/>
      <c r="J106" s="98">
        <v>6.545582482519624</v>
      </c>
      <c r="K106" s="98"/>
      <c r="L106" s="98">
        <v>5.536599732212354</v>
      </c>
      <c r="M106" s="98"/>
      <c r="N106" s="98">
        <v>6.925588006430823</v>
      </c>
      <c r="O106" s="98"/>
      <c r="P106" s="98">
        <v>5.916605256123554</v>
      </c>
      <c r="Q106" s="94"/>
      <c r="R106" s="91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</row>
    <row r="107" spans="1:43" ht="12.75" customHeight="1">
      <c r="A107" s="130" t="s">
        <v>154</v>
      </c>
      <c r="B107" s="130"/>
      <c r="C107" s="130"/>
      <c r="D107" s="130"/>
      <c r="E107" s="104" t="s">
        <v>155</v>
      </c>
      <c r="F107" s="105">
        <v>1616.242694137903</v>
      </c>
      <c r="G107" s="98"/>
      <c r="H107" s="98">
        <v>1481.7618997333966</v>
      </c>
      <c r="I107" s="98"/>
      <c r="J107" s="98">
        <v>1490.1667308128867</v>
      </c>
      <c r="K107" s="98"/>
      <c r="L107" s="98">
        <v>1355.68593640838</v>
      </c>
      <c r="M107" s="98"/>
      <c r="N107" s="98">
        <v>1538.4100841260308</v>
      </c>
      <c r="O107" s="98"/>
      <c r="P107" s="98">
        <v>1403.9292897215246</v>
      </c>
      <c r="Q107" s="94"/>
      <c r="R107" s="91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</row>
    <row r="108" spans="1:43" ht="9" customHeight="1">
      <c r="A108" s="130"/>
      <c r="B108" s="130"/>
      <c r="C108" s="130"/>
      <c r="D108" s="130"/>
      <c r="E108" s="104"/>
      <c r="F108" s="105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4"/>
      <c r="R108" s="91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</row>
    <row r="109" spans="1:43" ht="12.75" customHeight="1">
      <c r="A109" s="132" t="s">
        <v>374</v>
      </c>
      <c r="B109" s="130"/>
      <c r="C109" s="130"/>
      <c r="D109" s="130"/>
      <c r="E109" s="104"/>
      <c r="F109" s="105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4"/>
      <c r="R109" s="91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</row>
    <row r="110" spans="1:43" ht="9" customHeight="1">
      <c r="A110" s="130"/>
      <c r="B110" s="130"/>
      <c r="C110" s="130"/>
      <c r="D110" s="130"/>
      <c r="E110" s="104"/>
      <c r="F110" s="105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4"/>
      <c r="R110" s="91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</row>
    <row r="111" spans="1:43" ht="12.75" customHeight="1">
      <c r="A111" s="130" t="s">
        <v>143</v>
      </c>
      <c r="B111" s="130"/>
      <c r="C111" s="130"/>
      <c r="D111" s="130"/>
      <c r="E111" s="104" t="s">
        <v>0</v>
      </c>
      <c r="F111" s="105">
        <v>1625.6952914135045</v>
      </c>
      <c r="G111" s="98"/>
      <c r="H111" s="98">
        <v>1567.0115065427294</v>
      </c>
      <c r="I111" s="98"/>
      <c r="J111" s="98">
        <v>1580.1403135340165</v>
      </c>
      <c r="K111" s="98"/>
      <c r="L111" s="98">
        <v>1521.4565286632417</v>
      </c>
      <c r="M111" s="98"/>
      <c r="N111" s="98">
        <v>1597.5720652736165</v>
      </c>
      <c r="O111" s="98"/>
      <c r="P111" s="98">
        <v>1538.8882804028417</v>
      </c>
      <c r="Q111" s="94"/>
      <c r="R111" s="91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</row>
    <row r="112" spans="1:43" ht="12.75" customHeight="1">
      <c r="A112" s="130" t="s">
        <v>144</v>
      </c>
      <c r="B112" s="130"/>
      <c r="C112" s="130"/>
      <c r="D112" s="130"/>
      <c r="E112" s="104" t="s">
        <v>0</v>
      </c>
      <c r="F112" s="105">
        <v>857.6325820825621</v>
      </c>
      <c r="G112" s="98"/>
      <c r="H112" s="98">
        <v>806.3897247345599</v>
      </c>
      <c r="I112" s="98"/>
      <c r="J112" s="98">
        <v>812.0776042030742</v>
      </c>
      <c r="K112" s="98"/>
      <c r="L112" s="98">
        <v>760.8347468550719</v>
      </c>
      <c r="M112" s="98"/>
      <c r="N112" s="98">
        <v>829.5093559426741</v>
      </c>
      <c r="O112" s="98"/>
      <c r="P112" s="98">
        <v>778.2664985946718</v>
      </c>
      <c r="Q112" s="94"/>
      <c r="R112" s="91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</row>
    <row r="113" spans="1:43" ht="12.75" customHeight="1">
      <c r="A113" s="130" t="s">
        <v>145</v>
      </c>
      <c r="B113" s="130"/>
      <c r="C113" s="130"/>
      <c r="D113" s="130"/>
      <c r="E113" s="104" t="s">
        <v>0</v>
      </c>
      <c r="F113" s="105">
        <v>820.6086926661317</v>
      </c>
      <c r="G113" s="98"/>
      <c r="H113" s="98">
        <v>790.4410170165554</v>
      </c>
      <c r="I113" s="98"/>
      <c r="J113" s="98">
        <v>797.0347909902533</v>
      </c>
      <c r="K113" s="98"/>
      <c r="L113" s="98">
        <v>766.8671153406771</v>
      </c>
      <c r="M113" s="98"/>
      <c r="N113" s="98">
        <v>806.0554166315333</v>
      </c>
      <c r="O113" s="98"/>
      <c r="P113" s="98">
        <v>775.8877409819571</v>
      </c>
      <c r="Q113" s="94"/>
      <c r="R113" s="91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</row>
    <row r="114" spans="1:43" ht="12.75" customHeight="1">
      <c r="A114" s="130" t="s">
        <v>146</v>
      </c>
      <c r="B114" s="130"/>
      <c r="C114" s="130"/>
      <c r="D114" s="130"/>
      <c r="E114" s="104" t="s">
        <v>0</v>
      </c>
      <c r="F114" s="105">
        <v>436.5773380006606</v>
      </c>
      <c r="G114" s="98"/>
      <c r="H114" s="98">
        <v>410.13012611247046</v>
      </c>
      <c r="I114" s="98"/>
      <c r="J114" s="98">
        <v>413.0034363247822</v>
      </c>
      <c r="K114" s="98"/>
      <c r="L114" s="98">
        <v>386.55622443659206</v>
      </c>
      <c r="M114" s="98"/>
      <c r="N114" s="98">
        <v>422.0240619660622</v>
      </c>
      <c r="O114" s="98"/>
      <c r="P114" s="98">
        <v>395.57685007787205</v>
      </c>
      <c r="Q114" s="94"/>
      <c r="R114" s="91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</row>
    <row r="115" spans="1:43" ht="12.75" customHeight="1">
      <c r="A115" s="130" t="s">
        <v>147</v>
      </c>
      <c r="B115" s="130"/>
      <c r="C115" s="130"/>
      <c r="D115" s="130"/>
      <c r="E115" s="104" t="s">
        <v>0</v>
      </c>
      <c r="F115" s="105">
        <v>915.9459871088512</v>
      </c>
      <c r="G115" s="98"/>
      <c r="H115" s="98">
        <v>873.0907763442119</v>
      </c>
      <c r="I115" s="98"/>
      <c r="J115" s="98">
        <v>879.8900757811072</v>
      </c>
      <c r="K115" s="98"/>
      <c r="L115" s="98">
        <v>837.0348650164678</v>
      </c>
      <c r="M115" s="98"/>
      <c r="N115" s="98">
        <v>893.6869806259072</v>
      </c>
      <c r="O115" s="98"/>
      <c r="P115" s="98">
        <v>850.8317698612678</v>
      </c>
      <c r="Q115" s="94"/>
      <c r="R115" s="91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</row>
    <row r="116" spans="1:43" ht="12.75" customHeight="1">
      <c r="A116" s="130" t="s">
        <v>148</v>
      </c>
      <c r="B116" s="130"/>
      <c r="C116" s="130"/>
      <c r="D116" s="130"/>
      <c r="E116" s="104" t="s">
        <v>0</v>
      </c>
      <c r="F116" s="105">
        <v>531.9146324433799</v>
      </c>
      <c r="G116" s="98"/>
      <c r="H116" s="98">
        <v>492.7798854401269</v>
      </c>
      <c r="I116" s="98"/>
      <c r="J116" s="98">
        <v>495.85872111563594</v>
      </c>
      <c r="K116" s="98"/>
      <c r="L116" s="98">
        <v>456.72397411238296</v>
      </c>
      <c r="M116" s="98"/>
      <c r="N116" s="98">
        <v>509.65562596043594</v>
      </c>
      <c r="O116" s="98"/>
      <c r="P116" s="98">
        <v>470.5208789571829</v>
      </c>
      <c r="Q116" s="94"/>
      <c r="R116" s="91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</row>
    <row r="117" spans="1:43" ht="12.75" customHeight="1">
      <c r="A117" s="130" t="s">
        <v>149</v>
      </c>
      <c r="B117" s="130"/>
      <c r="C117" s="130"/>
      <c r="D117" s="130"/>
      <c r="E117" s="104" t="s">
        <v>0</v>
      </c>
      <c r="F117" s="105">
        <v>325.23596259046974</v>
      </c>
      <c r="G117" s="98"/>
      <c r="H117" s="98">
        <v>307.57809994131185</v>
      </c>
      <c r="I117" s="98"/>
      <c r="J117" s="98">
        <v>309.84342061975616</v>
      </c>
      <c r="K117" s="98"/>
      <c r="L117" s="98">
        <v>292.1855579705982</v>
      </c>
      <c r="M117" s="98"/>
      <c r="N117" s="98">
        <v>315.73342392487615</v>
      </c>
      <c r="O117" s="98"/>
      <c r="P117" s="98">
        <v>298.0755612757182</v>
      </c>
      <c r="Q117" s="94"/>
      <c r="R117" s="91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</row>
    <row r="118" spans="1:43" ht="12.75" customHeight="1">
      <c r="A118" s="130" t="s">
        <v>150</v>
      </c>
      <c r="B118" s="130"/>
      <c r="C118" s="130"/>
      <c r="D118" s="130"/>
      <c r="E118" s="104" t="s">
        <v>0</v>
      </c>
      <c r="F118" s="105">
        <v>569.0235554134355</v>
      </c>
      <c r="G118" s="98"/>
      <c r="H118" s="98">
        <v>546.8476373629063</v>
      </c>
      <c r="I118" s="98"/>
      <c r="J118" s="98">
        <v>551.3431291565266</v>
      </c>
      <c r="K118" s="98"/>
      <c r="L118" s="98">
        <v>529.1672111059975</v>
      </c>
      <c r="M118" s="98"/>
      <c r="N118" s="98">
        <v>558.1085983874866</v>
      </c>
      <c r="O118" s="98"/>
      <c r="P118" s="98">
        <v>535.9326803369574</v>
      </c>
      <c r="Q118" s="94"/>
      <c r="R118" s="91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</row>
    <row r="119" spans="1:43" ht="12.75" customHeight="1">
      <c r="A119" s="130" t="s">
        <v>156</v>
      </c>
      <c r="B119" s="130"/>
      <c r="C119" s="130"/>
      <c r="D119" s="130"/>
      <c r="E119" s="104" t="s">
        <v>1</v>
      </c>
      <c r="F119" s="105">
        <v>73.64797614923762</v>
      </c>
      <c r="G119" s="98"/>
      <c r="H119" s="98">
        <v>63.790852709294704</v>
      </c>
      <c r="I119" s="98"/>
      <c r="J119" s="98">
        <v>63.94620175307761</v>
      </c>
      <c r="K119" s="98"/>
      <c r="L119" s="98">
        <v>54.0890783131347</v>
      </c>
      <c r="M119" s="98"/>
      <c r="N119" s="98">
        <v>67.6586154250776</v>
      </c>
      <c r="O119" s="98"/>
      <c r="P119" s="98">
        <v>57.8014919851347</v>
      </c>
      <c r="Q119" s="94"/>
      <c r="R119" s="91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</row>
    <row r="120" spans="1:43" ht="12.75" customHeight="1">
      <c r="A120" s="130" t="s">
        <v>151</v>
      </c>
      <c r="B120" s="130"/>
      <c r="C120" s="130"/>
      <c r="D120" s="130"/>
      <c r="E120" s="104" t="s">
        <v>1</v>
      </c>
      <c r="F120" s="105">
        <v>117.83676183878016</v>
      </c>
      <c r="G120" s="98"/>
      <c r="H120" s="98">
        <v>102.06536433487153</v>
      </c>
      <c r="I120" s="98"/>
      <c r="J120" s="98">
        <v>102.31392280492418</v>
      </c>
      <c r="K120" s="98"/>
      <c r="L120" s="98">
        <v>86.54252530101553</v>
      </c>
      <c r="M120" s="98"/>
      <c r="N120" s="98">
        <v>108.25378468012417</v>
      </c>
      <c r="O120" s="98"/>
      <c r="P120" s="98">
        <v>92.48238717621552</v>
      </c>
      <c r="Q120" s="94"/>
      <c r="R120" s="91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</row>
    <row r="121" spans="1:43" ht="12.75" customHeight="1">
      <c r="A121" s="130" t="s">
        <v>152</v>
      </c>
      <c r="B121" s="130"/>
      <c r="C121" s="130"/>
      <c r="D121" s="130"/>
      <c r="E121" s="104" t="s">
        <v>0</v>
      </c>
      <c r="F121" s="105">
        <v>27.788409082546682</v>
      </c>
      <c r="G121" s="98"/>
      <c r="H121" s="98">
        <v>24.069178862679617</v>
      </c>
      <c r="I121" s="98"/>
      <c r="J121" s="98">
        <v>24.12779422463436</v>
      </c>
      <c r="K121" s="98"/>
      <c r="L121" s="98">
        <v>20.408564004767296</v>
      </c>
      <c r="M121" s="98"/>
      <c r="N121" s="98">
        <v>25.528539705978364</v>
      </c>
      <c r="O121" s="98"/>
      <c r="P121" s="98">
        <v>21.8093094861113</v>
      </c>
      <c r="Q121" s="94"/>
      <c r="R121" s="91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</row>
    <row r="122" spans="1:43" ht="12.75" customHeight="1">
      <c r="A122" s="130" t="s">
        <v>153</v>
      </c>
      <c r="B122" s="130"/>
      <c r="C122" s="130"/>
      <c r="D122" s="130"/>
      <c r="E122" s="104" t="s">
        <v>0</v>
      </c>
      <c r="F122" s="105">
        <v>6.9471022706366705</v>
      </c>
      <c r="G122" s="98"/>
      <c r="H122" s="98">
        <v>6.017294715669904</v>
      </c>
      <c r="I122" s="98"/>
      <c r="J122" s="98">
        <v>6.03194855615859</v>
      </c>
      <c r="K122" s="98"/>
      <c r="L122" s="98">
        <v>5.102141001191824</v>
      </c>
      <c r="M122" s="98"/>
      <c r="N122" s="98">
        <v>6.382134926494591</v>
      </c>
      <c r="O122" s="98"/>
      <c r="P122" s="98">
        <v>5.452327371527825</v>
      </c>
      <c r="Q122" s="94"/>
      <c r="R122" s="91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</row>
    <row r="123" spans="1:43" ht="12.75" customHeight="1">
      <c r="A123" s="130" t="s">
        <v>154</v>
      </c>
      <c r="B123" s="130"/>
      <c r="C123" s="130"/>
      <c r="D123" s="130"/>
      <c r="E123" s="104" t="s">
        <v>155</v>
      </c>
      <c r="F123" s="105">
        <v>1538.914225215315</v>
      </c>
      <c r="G123" s="98"/>
      <c r="H123" s="98">
        <v>1414.7730207456614</v>
      </c>
      <c r="I123" s="98"/>
      <c r="J123" s="98">
        <v>1423.0141207139643</v>
      </c>
      <c r="K123" s="98"/>
      <c r="L123" s="98">
        <v>1298.8729162443108</v>
      </c>
      <c r="M123" s="98"/>
      <c r="N123" s="98">
        <v>1467.3636504976444</v>
      </c>
      <c r="O123" s="98"/>
      <c r="P123" s="98">
        <v>1343.2224460279908</v>
      </c>
      <c r="Q123" s="94"/>
      <c r="R123" s="91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</row>
    <row r="124" spans="1:43" ht="9" customHeight="1">
      <c r="A124" s="130"/>
      <c r="B124" s="130"/>
      <c r="C124" s="130"/>
      <c r="D124" s="130"/>
      <c r="E124" s="104"/>
      <c r="F124" s="105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4"/>
      <c r="R124" s="91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</row>
    <row r="125" spans="1:43" ht="12.75" customHeight="1">
      <c r="A125" s="132" t="s">
        <v>373</v>
      </c>
      <c r="B125" s="130"/>
      <c r="C125" s="130"/>
      <c r="D125" s="130"/>
      <c r="E125" s="104"/>
      <c r="F125" s="105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4"/>
      <c r="R125" s="91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</row>
    <row r="126" spans="1:43" ht="9" customHeight="1">
      <c r="A126" s="130"/>
      <c r="B126" s="130"/>
      <c r="C126" s="130"/>
      <c r="D126" s="130"/>
      <c r="E126" s="104"/>
      <c r="F126" s="105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4"/>
      <c r="R126" s="91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</row>
    <row r="127" spans="1:43" ht="12.75" customHeight="1">
      <c r="A127" s="130" t="s">
        <v>143</v>
      </c>
      <c r="B127" s="130"/>
      <c r="C127" s="130"/>
      <c r="D127" s="130"/>
      <c r="E127" s="104" t="s">
        <v>0</v>
      </c>
      <c r="F127" s="105">
        <v>1560.1975395855452</v>
      </c>
      <c r="G127" s="98"/>
      <c r="H127" s="98">
        <v>1502.5218672727049</v>
      </c>
      <c r="I127" s="98"/>
      <c r="J127" s="98">
        <v>1515.0389413600046</v>
      </c>
      <c r="K127" s="98"/>
      <c r="L127" s="98">
        <v>1457.363269047164</v>
      </c>
      <c r="M127" s="98"/>
      <c r="N127" s="98">
        <v>1532.3190172116147</v>
      </c>
      <c r="O127" s="98"/>
      <c r="P127" s="98">
        <v>1474.643344898774</v>
      </c>
      <c r="Q127" s="94"/>
      <c r="R127" s="91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</row>
    <row r="128" spans="1:43" ht="12.75" customHeight="1">
      <c r="A128" s="130" t="s">
        <v>144</v>
      </c>
      <c r="B128" s="130"/>
      <c r="C128" s="130"/>
      <c r="D128" s="130"/>
      <c r="E128" s="104" t="s">
        <v>0</v>
      </c>
      <c r="F128" s="105">
        <v>853.7362094399439</v>
      </c>
      <c r="G128" s="98"/>
      <c r="H128" s="98">
        <v>802.9046756217764</v>
      </c>
      <c r="I128" s="98"/>
      <c r="J128" s="98">
        <v>808.5776112144031</v>
      </c>
      <c r="K128" s="98"/>
      <c r="L128" s="98">
        <v>757.7460773962356</v>
      </c>
      <c r="M128" s="98"/>
      <c r="N128" s="98">
        <v>825.8576870660131</v>
      </c>
      <c r="O128" s="98"/>
      <c r="P128" s="98">
        <v>775.0261532478455</v>
      </c>
      <c r="Q128" s="94"/>
      <c r="R128" s="91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</row>
    <row r="129" spans="1:43" ht="12.75" customHeight="1">
      <c r="A129" s="130" t="s">
        <v>145</v>
      </c>
      <c r="B129" s="130"/>
      <c r="C129" s="130"/>
      <c r="D129" s="130"/>
      <c r="E129" s="104" t="s">
        <v>0</v>
      </c>
      <c r="F129" s="105">
        <v>787.8372120657037</v>
      </c>
      <c r="G129" s="98"/>
      <c r="H129" s="98">
        <v>758.178211088154</v>
      </c>
      <c r="I129" s="98"/>
      <c r="J129" s="98">
        <v>764.4661681662759</v>
      </c>
      <c r="K129" s="98"/>
      <c r="L129" s="98">
        <v>734.8071671887261</v>
      </c>
      <c r="M129" s="98"/>
      <c r="N129" s="98">
        <v>773.4091696584039</v>
      </c>
      <c r="O129" s="98"/>
      <c r="P129" s="98">
        <v>743.750168680854</v>
      </c>
      <c r="Q129" s="94"/>
      <c r="R129" s="91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</row>
    <row r="130" spans="1:43" ht="12.75" customHeight="1">
      <c r="A130" s="130" t="s">
        <v>146</v>
      </c>
      <c r="B130" s="130"/>
      <c r="C130" s="130"/>
      <c r="D130" s="130"/>
      <c r="E130" s="104" t="s">
        <v>0</v>
      </c>
      <c r="F130" s="105">
        <v>434.60654699290296</v>
      </c>
      <c r="G130" s="98"/>
      <c r="H130" s="98">
        <v>408.36961526268965</v>
      </c>
      <c r="I130" s="98"/>
      <c r="J130" s="98">
        <v>411.2355030934751</v>
      </c>
      <c r="K130" s="98"/>
      <c r="L130" s="98">
        <v>384.9985713632618</v>
      </c>
      <c r="M130" s="98"/>
      <c r="N130" s="98">
        <v>420.1785045856031</v>
      </c>
      <c r="O130" s="98"/>
      <c r="P130" s="98">
        <v>393.94157285538984</v>
      </c>
      <c r="Q130" s="94"/>
      <c r="R130" s="91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</row>
    <row r="131" spans="1:43" ht="12.75" customHeight="1">
      <c r="A131" s="130" t="s">
        <v>147</v>
      </c>
      <c r="B131" s="130"/>
      <c r="C131" s="130"/>
      <c r="D131" s="130"/>
      <c r="E131" s="104" t="s">
        <v>0</v>
      </c>
      <c r="F131" s="105">
        <v>882.3281573201537</v>
      </c>
      <c r="G131" s="98"/>
      <c r="H131" s="98">
        <v>840.0947959905116</v>
      </c>
      <c r="I131" s="98"/>
      <c r="J131" s="98">
        <v>846.5864870922592</v>
      </c>
      <c r="K131" s="98"/>
      <c r="L131" s="98">
        <v>804.3531257626172</v>
      </c>
      <c r="M131" s="98"/>
      <c r="N131" s="98">
        <v>860.2631466182393</v>
      </c>
      <c r="O131" s="98"/>
      <c r="P131" s="98">
        <v>818.0297852885972</v>
      </c>
      <c r="Q131" s="94"/>
      <c r="R131" s="91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</row>
    <row r="132" spans="1:43" ht="12.75" customHeight="1">
      <c r="A132" s="130" t="s">
        <v>148</v>
      </c>
      <c r="B132" s="130"/>
      <c r="C132" s="130"/>
      <c r="D132" s="130"/>
      <c r="E132" s="104" t="s">
        <v>0</v>
      </c>
      <c r="F132" s="105">
        <v>529.0974922473528</v>
      </c>
      <c r="G132" s="98"/>
      <c r="H132" s="98">
        <v>490.2862001650475</v>
      </c>
      <c r="I132" s="98"/>
      <c r="J132" s="98">
        <v>493.35582201945846</v>
      </c>
      <c r="K132" s="98"/>
      <c r="L132" s="98">
        <v>454.544529937153</v>
      </c>
      <c r="M132" s="98"/>
      <c r="N132" s="98">
        <v>507.03248154543843</v>
      </c>
      <c r="O132" s="98"/>
      <c r="P132" s="98">
        <v>468.22118946313304</v>
      </c>
      <c r="Q132" s="94"/>
      <c r="R132" s="91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</row>
    <row r="133" spans="1:43" ht="12.75" customHeight="1">
      <c r="A133" s="130" t="s">
        <v>149</v>
      </c>
      <c r="B133" s="130"/>
      <c r="C133" s="130"/>
      <c r="D133" s="130"/>
      <c r="E133" s="104" t="s">
        <v>0</v>
      </c>
      <c r="F133" s="105">
        <v>324.16504668364433</v>
      </c>
      <c r="G133" s="98"/>
      <c r="H133" s="98">
        <v>306.64276889816085</v>
      </c>
      <c r="I133" s="98"/>
      <c r="J133" s="98">
        <v>308.905357711141</v>
      </c>
      <c r="K133" s="98"/>
      <c r="L133" s="98">
        <v>291.3830799256575</v>
      </c>
      <c r="M133" s="98"/>
      <c r="N133" s="98">
        <v>314.744524409803</v>
      </c>
      <c r="O133" s="98"/>
      <c r="P133" s="98">
        <v>297.2222466243195</v>
      </c>
      <c r="Q133" s="94"/>
      <c r="R133" s="91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</row>
    <row r="134" spans="1:43" ht="12.75" customHeight="1">
      <c r="A134" s="130" t="s">
        <v>150</v>
      </c>
      <c r="B134" s="130"/>
      <c r="C134" s="130"/>
      <c r="D134" s="130"/>
      <c r="E134" s="104" t="s">
        <v>0</v>
      </c>
      <c r="F134" s="105">
        <v>567.7490191545044</v>
      </c>
      <c r="G134" s="98"/>
      <c r="H134" s="98">
        <v>545.728839179235</v>
      </c>
      <c r="I134" s="98"/>
      <c r="J134" s="98">
        <v>550.2207362299334</v>
      </c>
      <c r="K134" s="98"/>
      <c r="L134" s="98">
        <v>528.2005562546642</v>
      </c>
      <c r="M134" s="98"/>
      <c r="N134" s="98">
        <v>556.9279873490295</v>
      </c>
      <c r="O134" s="98"/>
      <c r="P134" s="98">
        <v>534.9078073737602</v>
      </c>
      <c r="Q134" s="94"/>
      <c r="R134" s="91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</row>
    <row r="135" spans="1:43" ht="12.75" customHeight="1">
      <c r="A135" s="130" t="s">
        <v>156</v>
      </c>
      <c r="B135" s="130"/>
      <c r="C135" s="130"/>
      <c r="D135" s="130"/>
      <c r="E135" s="104" t="s">
        <v>1</v>
      </c>
      <c r="F135" s="105">
        <v>73.10470848366742</v>
      </c>
      <c r="G135" s="98"/>
      <c r="H135" s="98">
        <v>63.320296565757424</v>
      </c>
      <c r="I135" s="98"/>
      <c r="J135" s="98">
        <v>63.474499670211415</v>
      </c>
      <c r="K135" s="98"/>
      <c r="L135" s="98">
        <v>53.69008775230143</v>
      </c>
      <c r="M135" s="98"/>
      <c r="N135" s="98">
        <v>67.15952855291141</v>
      </c>
      <c r="O135" s="98"/>
      <c r="P135" s="98">
        <v>57.375116635001426</v>
      </c>
      <c r="Q135" s="94"/>
      <c r="R135" s="91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</row>
    <row r="136" spans="1:43" ht="12.75" customHeight="1">
      <c r="A136" s="130" t="s">
        <v>151</v>
      </c>
      <c r="B136" s="130"/>
      <c r="C136" s="130"/>
      <c r="D136" s="130"/>
      <c r="E136" s="104" t="s">
        <v>1</v>
      </c>
      <c r="F136" s="105">
        <v>116.96753357386785</v>
      </c>
      <c r="G136" s="98"/>
      <c r="H136" s="98">
        <v>101.3124745052119</v>
      </c>
      <c r="I136" s="98"/>
      <c r="J136" s="98">
        <v>101.55919947233825</v>
      </c>
      <c r="K136" s="98"/>
      <c r="L136" s="98">
        <v>85.90414040368228</v>
      </c>
      <c r="M136" s="98"/>
      <c r="N136" s="98">
        <v>107.45524568465825</v>
      </c>
      <c r="O136" s="98"/>
      <c r="P136" s="98">
        <v>91.80018661600229</v>
      </c>
      <c r="Q136" s="94"/>
      <c r="R136" s="91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</row>
    <row r="137" spans="1:43" ht="12.75" customHeight="1">
      <c r="A137" s="130" t="s">
        <v>152</v>
      </c>
      <c r="B137" s="130"/>
      <c r="C137" s="130"/>
      <c r="D137" s="130"/>
      <c r="E137" s="104" t="s">
        <v>0</v>
      </c>
      <c r="F137" s="105">
        <v>27.554110652633312</v>
      </c>
      <c r="G137" s="98"/>
      <c r="H137" s="98">
        <v>23.86623918376249</v>
      </c>
      <c r="I137" s="98"/>
      <c r="J137" s="98">
        <v>23.924360329325282</v>
      </c>
      <c r="K137" s="98"/>
      <c r="L137" s="98">
        <v>20.23648886045446</v>
      </c>
      <c r="M137" s="98"/>
      <c r="N137" s="98">
        <v>25.313295402019683</v>
      </c>
      <c r="O137" s="98"/>
      <c r="P137" s="98">
        <v>21.62542393314886</v>
      </c>
      <c r="Q137" s="94"/>
      <c r="R137" s="91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</row>
    <row r="138" spans="1:43" ht="12.75" customHeight="1">
      <c r="A138" s="130" t="s">
        <v>153</v>
      </c>
      <c r="B138" s="130"/>
      <c r="C138" s="130"/>
      <c r="D138" s="130"/>
      <c r="E138" s="104" t="s">
        <v>0</v>
      </c>
      <c r="F138" s="105">
        <v>6.888527663158328</v>
      </c>
      <c r="G138" s="98"/>
      <c r="H138" s="98">
        <v>5.966559795940623</v>
      </c>
      <c r="I138" s="98"/>
      <c r="J138" s="98">
        <v>5.9810900823313204</v>
      </c>
      <c r="K138" s="98"/>
      <c r="L138" s="98">
        <v>5.059122215113615</v>
      </c>
      <c r="M138" s="98"/>
      <c r="N138" s="98">
        <v>6.328323850504921</v>
      </c>
      <c r="O138" s="98"/>
      <c r="P138" s="98">
        <v>5.406355983287215</v>
      </c>
      <c r="Q138" s="94"/>
      <c r="R138" s="91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</row>
    <row r="139" spans="1:43" ht="12.75" customHeight="1">
      <c r="A139" s="130" t="s">
        <v>154</v>
      </c>
      <c r="B139" s="130"/>
      <c r="C139" s="130"/>
      <c r="D139" s="130"/>
      <c r="E139" s="104" t="s">
        <v>155</v>
      </c>
      <c r="F139" s="105">
        <v>1533.085730153654</v>
      </c>
      <c r="G139" s="98"/>
      <c r="H139" s="98">
        <v>1409.879542321801</v>
      </c>
      <c r="I139" s="98"/>
      <c r="J139" s="98">
        <v>1418.1178049082869</v>
      </c>
      <c r="K139" s="98"/>
      <c r="L139" s="98">
        <v>1294.911617076434</v>
      </c>
      <c r="M139" s="98"/>
      <c r="N139" s="98">
        <v>1462.1106334460549</v>
      </c>
      <c r="O139" s="98"/>
      <c r="P139" s="98">
        <v>1338.9044456142017</v>
      </c>
      <c r="Q139" s="94"/>
      <c r="R139" s="91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</row>
    <row r="140" spans="1:43" ht="9" customHeight="1">
      <c r="A140" s="130"/>
      <c r="B140" s="130"/>
      <c r="C140" s="130"/>
      <c r="D140" s="130"/>
      <c r="E140" s="104"/>
      <c r="F140" s="105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4"/>
      <c r="R140" s="91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</row>
    <row r="141" spans="1:43" ht="12.75" customHeight="1">
      <c r="A141" s="132" t="s">
        <v>372</v>
      </c>
      <c r="B141" s="131"/>
      <c r="C141" s="131"/>
      <c r="D141" s="131"/>
      <c r="E141" s="104"/>
      <c r="F141" s="105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4"/>
      <c r="R141" s="91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</row>
    <row r="142" spans="1:43" ht="9" customHeight="1">
      <c r="A142" s="131"/>
      <c r="B142" s="131"/>
      <c r="C142" s="131"/>
      <c r="D142" s="131"/>
      <c r="E142" s="104"/>
      <c r="F142" s="105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4"/>
      <c r="R142" s="91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</row>
    <row r="143" spans="1:43" ht="12.75" customHeight="1">
      <c r="A143" s="130" t="s">
        <v>143</v>
      </c>
      <c r="B143" s="130"/>
      <c r="C143" s="130"/>
      <c r="D143" s="130"/>
      <c r="E143" s="104" t="s">
        <v>0</v>
      </c>
      <c r="F143" s="105">
        <v>1551.7534845411853</v>
      </c>
      <c r="G143" s="98"/>
      <c r="H143" s="98">
        <v>1494.0150987380034</v>
      </c>
      <c r="I143" s="98"/>
      <c r="J143" s="98">
        <v>1506.4415457906578</v>
      </c>
      <c r="K143" s="98"/>
      <c r="L143" s="98">
        <v>1448.7031599874758</v>
      </c>
      <c r="M143" s="98"/>
      <c r="N143" s="98">
        <v>1523.7802978635634</v>
      </c>
      <c r="O143" s="98"/>
      <c r="P143" s="98">
        <v>1466.0419120603817</v>
      </c>
      <c r="Q143" s="94"/>
      <c r="R143" s="91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</row>
    <row r="144" spans="1:43" ht="12.75" customHeight="1">
      <c r="A144" s="130" t="s">
        <v>144</v>
      </c>
      <c r="B144" s="130"/>
      <c r="C144" s="130"/>
      <c r="D144" s="130"/>
      <c r="E144" s="104" t="s">
        <v>0</v>
      </c>
      <c r="F144" s="105">
        <v>853.3347159722761</v>
      </c>
      <c r="G144" s="98"/>
      <c r="H144" s="98">
        <v>802.362552997426</v>
      </c>
      <c r="I144" s="98"/>
      <c r="J144" s="98">
        <v>808.0227772217484</v>
      </c>
      <c r="K144" s="98"/>
      <c r="L144" s="98">
        <v>757.0506142468982</v>
      </c>
      <c r="M144" s="98"/>
      <c r="N144" s="98">
        <v>825.3615292946544</v>
      </c>
      <c r="O144" s="98"/>
      <c r="P144" s="98">
        <v>774.3893663198043</v>
      </c>
      <c r="Q144" s="94"/>
      <c r="R144" s="91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</row>
    <row r="145" spans="1:43" ht="12.75" customHeight="1">
      <c r="A145" s="130" t="s">
        <v>145</v>
      </c>
      <c r="B145" s="130"/>
      <c r="C145" s="130"/>
      <c r="D145" s="130"/>
      <c r="E145" s="104" t="s">
        <v>0</v>
      </c>
      <c r="F145" s="105">
        <v>783.5130272477992</v>
      </c>
      <c r="G145" s="98"/>
      <c r="H145" s="98">
        <v>753.8254323230441</v>
      </c>
      <c r="I145" s="98"/>
      <c r="J145" s="98">
        <v>760.067194426656</v>
      </c>
      <c r="K145" s="98"/>
      <c r="L145" s="98">
        <v>730.3795995019009</v>
      </c>
      <c r="M145" s="98"/>
      <c r="N145" s="98">
        <v>769.038814128624</v>
      </c>
      <c r="O145" s="98"/>
      <c r="P145" s="98">
        <v>739.3512192038689</v>
      </c>
      <c r="Q145" s="94"/>
      <c r="R145" s="91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</row>
    <row r="146" spans="1:43" ht="12.75" customHeight="1">
      <c r="A146" s="130" t="s">
        <v>146</v>
      </c>
      <c r="B146" s="130"/>
      <c r="C146" s="130"/>
      <c r="D146" s="130"/>
      <c r="E146" s="104" t="s">
        <v>0</v>
      </c>
      <c r="F146" s="105">
        <v>434.3036429633446</v>
      </c>
      <c r="G146" s="98"/>
      <c r="H146" s="98">
        <v>407.99915945275524</v>
      </c>
      <c r="I146" s="98"/>
      <c r="J146" s="98">
        <v>410.8578101422016</v>
      </c>
      <c r="K146" s="98"/>
      <c r="L146" s="98">
        <v>384.5533266316123</v>
      </c>
      <c r="M146" s="98"/>
      <c r="N146" s="98">
        <v>419.82942984416957</v>
      </c>
      <c r="O146" s="98"/>
      <c r="P146" s="98">
        <v>393.52494633358026</v>
      </c>
      <c r="Q146" s="94"/>
      <c r="R146" s="91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</row>
    <row r="147" spans="1:43" ht="12.75" customHeight="1">
      <c r="A147" s="130" t="s">
        <v>147</v>
      </c>
      <c r="B147" s="130"/>
      <c r="C147" s="130"/>
      <c r="D147" s="130"/>
      <c r="E147" s="104" t="s">
        <v>0</v>
      </c>
      <c r="F147" s="105">
        <v>878.3655640881</v>
      </c>
      <c r="G147" s="98"/>
      <c r="H147" s="98">
        <v>836.05523092275</v>
      </c>
      <c r="I147" s="98"/>
      <c r="J147" s="98">
        <v>842.5014908651526</v>
      </c>
      <c r="K147" s="98"/>
      <c r="L147" s="98">
        <v>800.1911576998027</v>
      </c>
      <c r="M147" s="98"/>
      <c r="N147" s="98">
        <v>856.2249882718926</v>
      </c>
      <c r="O147" s="98"/>
      <c r="P147" s="98">
        <v>813.9146551065428</v>
      </c>
      <c r="Q147" s="94"/>
      <c r="R147" s="91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</row>
    <row r="148" spans="1:43" ht="12.75" customHeight="1">
      <c r="A148" s="130" t="s">
        <v>148</v>
      </c>
      <c r="B148" s="130"/>
      <c r="C148" s="130"/>
      <c r="D148" s="130"/>
      <c r="E148" s="104" t="s">
        <v>0</v>
      </c>
      <c r="F148" s="105">
        <v>529.1561798036455</v>
      </c>
      <c r="G148" s="98"/>
      <c r="H148" s="98">
        <v>490.22895805246134</v>
      </c>
      <c r="I148" s="98"/>
      <c r="J148" s="98">
        <v>493.29210658069826</v>
      </c>
      <c r="K148" s="98"/>
      <c r="L148" s="98">
        <v>454.3648848295141</v>
      </c>
      <c r="M148" s="98"/>
      <c r="N148" s="98">
        <v>507.0156039874382</v>
      </c>
      <c r="O148" s="98"/>
      <c r="P148" s="98">
        <v>468.0883822362541</v>
      </c>
      <c r="Q148" s="94"/>
      <c r="R148" s="91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</row>
    <row r="149" spans="1:43" ht="12.75" customHeight="1">
      <c r="A149" s="130" t="s">
        <v>149</v>
      </c>
      <c r="B149" s="130"/>
      <c r="C149" s="130"/>
      <c r="D149" s="130"/>
      <c r="E149" s="104" t="s">
        <v>0</v>
      </c>
      <c r="F149" s="105">
        <v>322.0676071497179</v>
      </c>
      <c r="G149" s="98"/>
      <c r="H149" s="98">
        <v>304.5188699280939</v>
      </c>
      <c r="I149" s="98"/>
      <c r="J149" s="98">
        <v>306.75828341685167</v>
      </c>
      <c r="K149" s="98"/>
      <c r="L149" s="98">
        <v>289.20954619522763</v>
      </c>
      <c r="M149" s="98"/>
      <c r="N149" s="98">
        <v>312.61644300850963</v>
      </c>
      <c r="O149" s="98"/>
      <c r="P149" s="98">
        <v>295.06770578688565</v>
      </c>
      <c r="Q149" s="94"/>
      <c r="R149" s="91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</row>
    <row r="150" spans="1:43" ht="12.75" customHeight="1">
      <c r="A150" s="130" t="s">
        <v>150</v>
      </c>
      <c r="B150" s="130"/>
      <c r="C150" s="130"/>
      <c r="D150" s="130"/>
      <c r="E150" s="104" t="s">
        <v>0</v>
      </c>
      <c r="F150" s="105">
        <v>563.0542249735238</v>
      </c>
      <c r="G150" s="98"/>
      <c r="H150" s="98">
        <v>541.0266630560176</v>
      </c>
      <c r="I150" s="98"/>
      <c r="J150" s="98">
        <v>545.4698503576664</v>
      </c>
      <c r="K150" s="98"/>
      <c r="L150" s="98">
        <v>523.4422884401603</v>
      </c>
      <c r="M150" s="98"/>
      <c r="N150" s="98">
        <v>552.1985651341424</v>
      </c>
      <c r="O150" s="98"/>
      <c r="P150" s="98">
        <v>530.1710032166363</v>
      </c>
      <c r="Q150" s="94"/>
      <c r="R150" s="91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</row>
    <row r="151" spans="1:43" ht="12.75" customHeight="1">
      <c r="A151" s="130" t="s">
        <v>156</v>
      </c>
      <c r="B151" s="130"/>
      <c r="C151" s="130"/>
      <c r="D151" s="130"/>
      <c r="E151" s="104" t="s">
        <v>1</v>
      </c>
      <c r="F151" s="105">
        <v>73.15583985536844</v>
      </c>
      <c r="G151" s="98"/>
      <c r="H151" s="98">
        <v>63.364584460300456</v>
      </c>
      <c r="I151" s="98"/>
      <c r="J151" s="98">
        <v>63.51889541849484</v>
      </c>
      <c r="K151" s="98"/>
      <c r="L151" s="98">
        <v>53.727640023426844</v>
      </c>
      <c r="M151" s="98"/>
      <c r="N151" s="98">
        <v>67.20650170811484</v>
      </c>
      <c r="O151" s="98"/>
      <c r="P151" s="98">
        <v>57.41524631304684</v>
      </c>
      <c r="Q151" s="94"/>
      <c r="R151" s="91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</row>
    <row r="152" spans="1:43" ht="12.75" customHeight="1">
      <c r="A152" s="130" t="s">
        <v>151</v>
      </c>
      <c r="B152" s="130"/>
      <c r="C152" s="130"/>
      <c r="D152" s="130"/>
      <c r="E152" s="104" t="s">
        <v>1</v>
      </c>
      <c r="F152" s="105">
        <v>117.04934376858954</v>
      </c>
      <c r="G152" s="98"/>
      <c r="H152" s="98">
        <v>101.38333513648074</v>
      </c>
      <c r="I152" s="98"/>
      <c r="J152" s="98">
        <v>101.63023266959178</v>
      </c>
      <c r="K152" s="98"/>
      <c r="L152" s="98">
        <v>85.96422403748298</v>
      </c>
      <c r="M152" s="98"/>
      <c r="N152" s="98">
        <v>107.53040273298377</v>
      </c>
      <c r="O152" s="98"/>
      <c r="P152" s="98">
        <v>91.86439410087497</v>
      </c>
      <c r="Q152" s="94"/>
      <c r="R152" s="91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</row>
    <row r="153" spans="1:43" ht="12.75" customHeight="1">
      <c r="A153" s="130" t="s">
        <v>152</v>
      </c>
      <c r="B153" s="130"/>
      <c r="C153" s="130"/>
      <c r="D153" s="130"/>
      <c r="E153" s="104" t="s">
        <v>0</v>
      </c>
      <c r="F153" s="105">
        <v>27.632535876759885</v>
      </c>
      <c r="G153" s="98"/>
      <c r="H153" s="98">
        <v>23.934167892500042</v>
      </c>
      <c r="I153" s="98"/>
      <c r="J153" s="98">
        <v>23.992454463974223</v>
      </c>
      <c r="K153" s="98"/>
      <c r="L153" s="98">
        <v>20.29408647971438</v>
      </c>
      <c r="M153" s="98"/>
      <c r="N153" s="98">
        <v>25.385342759683024</v>
      </c>
      <c r="O153" s="98"/>
      <c r="P153" s="98">
        <v>21.686974775423177</v>
      </c>
      <c r="Q153" s="94"/>
      <c r="R153" s="91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</row>
    <row r="154" spans="1:43" ht="12.75" customHeight="1">
      <c r="A154" s="130" t="s">
        <v>153</v>
      </c>
      <c r="B154" s="130"/>
      <c r="C154" s="130"/>
      <c r="D154" s="130"/>
      <c r="E154" s="104" t="s">
        <v>0</v>
      </c>
      <c r="F154" s="105">
        <v>6.908133969189971</v>
      </c>
      <c r="G154" s="98"/>
      <c r="H154" s="98">
        <v>5.983541973125011</v>
      </c>
      <c r="I154" s="98"/>
      <c r="J154" s="98">
        <v>5.998113615993556</v>
      </c>
      <c r="K154" s="98"/>
      <c r="L154" s="98">
        <v>5.073521619928595</v>
      </c>
      <c r="M154" s="98"/>
      <c r="N154" s="98">
        <v>6.346335689920756</v>
      </c>
      <c r="O154" s="98"/>
      <c r="P154" s="98">
        <v>5.421743693855794</v>
      </c>
      <c r="Q154" s="94"/>
      <c r="R154" s="91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</row>
    <row r="155" spans="1:43" ht="12.75" customHeight="1">
      <c r="A155" s="130" t="s">
        <v>154</v>
      </c>
      <c r="B155" s="130"/>
      <c r="C155" s="130"/>
      <c r="D155" s="130"/>
      <c r="E155" s="104" t="s">
        <v>155</v>
      </c>
      <c r="F155" s="105">
        <v>1523.8750280363688</v>
      </c>
      <c r="G155" s="98"/>
      <c r="H155" s="98">
        <v>1400.5354062209715</v>
      </c>
      <c r="I155" s="98"/>
      <c r="J155" s="98">
        <v>1408.6708442584118</v>
      </c>
      <c r="K155" s="98"/>
      <c r="L155" s="98">
        <v>1285.3312224430142</v>
      </c>
      <c r="M155" s="98"/>
      <c r="N155" s="98">
        <v>1452.7540778469156</v>
      </c>
      <c r="O155" s="98"/>
      <c r="P155" s="98">
        <v>1329.4144560315183</v>
      </c>
      <c r="Q155" s="94"/>
      <c r="R155" s="91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</row>
    <row r="156" spans="1:43" ht="9" customHeight="1">
      <c r="A156" s="130"/>
      <c r="B156" s="130"/>
      <c r="C156" s="130"/>
      <c r="D156" s="130"/>
      <c r="E156" s="104"/>
      <c r="F156" s="105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4"/>
      <c r="R156" s="91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</row>
    <row r="157" spans="1:43" ht="12.75" customHeight="1">
      <c r="A157" s="132" t="s">
        <v>371</v>
      </c>
      <c r="B157" s="131"/>
      <c r="C157" s="131"/>
      <c r="D157" s="131"/>
      <c r="E157" s="103"/>
      <c r="F157" s="107"/>
      <c r="G157" s="100"/>
      <c r="H157" s="100"/>
      <c r="I157" s="100"/>
      <c r="J157" s="100"/>
      <c r="K157" s="100"/>
      <c r="L157" s="100"/>
      <c r="M157" s="100"/>
      <c r="N157" s="101"/>
      <c r="O157" s="101"/>
      <c r="P157" s="102"/>
      <c r="Q157" s="94"/>
      <c r="R157" s="91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</row>
    <row r="158" spans="1:43" ht="9" customHeight="1">
      <c r="A158" s="131"/>
      <c r="B158" s="131"/>
      <c r="C158" s="131"/>
      <c r="D158" s="131"/>
      <c r="E158" s="103"/>
      <c r="F158" s="107"/>
      <c r="G158" s="100"/>
      <c r="H158" s="100"/>
      <c r="I158" s="100"/>
      <c r="J158" s="100"/>
      <c r="K158" s="100"/>
      <c r="L158" s="100"/>
      <c r="M158" s="100"/>
      <c r="N158" s="101"/>
      <c r="O158" s="101"/>
      <c r="P158" s="102"/>
      <c r="Q158" s="94"/>
      <c r="R158" s="91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</row>
    <row r="159" spans="1:43" ht="12.75" customHeight="1">
      <c r="A159" s="130" t="s">
        <v>143</v>
      </c>
      <c r="B159" s="130"/>
      <c r="C159" s="130"/>
      <c r="D159" s="130"/>
      <c r="E159" s="104" t="s">
        <v>0</v>
      </c>
      <c r="F159" s="105">
        <v>1512.8340377660422</v>
      </c>
      <c r="G159" s="98"/>
      <c r="H159" s="98">
        <v>1455.488731411013</v>
      </c>
      <c r="I159" s="98"/>
      <c r="J159" s="98">
        <v>1467.5391086783384</v>
      </c>
      <c r="K159" s="98"/>
      <c r="L159" s="98">
        <v>1410.1938023233092</v>
      </c>
      <c r="M159" s="98"/>
      <c r="N159" s="98">
        <v>1484.8713519516944</v>
      </c>
      <c r="O159" s="98"/>
      <c r="P159" s="98">
        <v>1427.5260455966652</v>
      </c>
      <c r="Q159" s="94"/>
      <c r="R159" s="91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</row>
    <row r="160" spans="1:43" ht="12.75" customHeight="1">
      <c r="A160" s="130" t="s">
        <v>144</v>
      </c>
      <c r="B160" s="130"/>
      <c r="C160" s="130"/>
      <c r="D160" s="130"/>
      <c r="E160" s="104" t="s">
        <v>0</v>
      </c>
      <c r="F160" s="105">
        <v>852.7663739201765</v>
      </c>
      <c r="G160" s="98"/>
      <c r="H160" s="98">
        <v>801.8157480868474</v>
      </c>
      <c r="I160" s="98"/>
      <c r="J160" s="98">
        <v>807.4714448324728</v>
      </c>
      <c r="K160" s="98"/>
      <c r="L160" s="98">
        <v>756.5208189991438</v>
      </c>
      <c r="M160" s="98"/>
      <c r="N160" s="98">
        <v>824.8036881058288</v>
      </c>
      <c r="O160" s="98"/>
      <c r="P160" s="98">
        <v>773.8530622724998</v>
      </c>
      <c r="Q160" s="94"/>
      <c r="R160" s="91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</row>
    <row r="161" spans="1:43" ht="12.75" customHeight="1">
      <c r="A161" s="130" t="s">
        <v>145</v>
      </c>
      <c r="B161" s="130"/>
      <c r="C161" s="130"/>
      <c r="D161" s="130"/>
      <c r="E161" s="104" t="s">
        <v>0</v>
      </c>
      <c r="F161" s="105">
        <v>764.0588401327929</v>
      </c>
      <c r="G161" s="98"/>
      <c r="H161" s="98">
        <v>734.5674106753453</v>
      </c>
      <c r="I161" s="98"/>
      <c r="J161" s="98">
        <v>740.6211719498053</v>
      </c>
      <c r="K161" s="98"/>
      <c r="L161" s="98">
        <v>711.1297424923575</v>
      </c>
      <c r="M161" s="98"/>
      <c r="N161" s="98">
        <v>749.5896674279893</v>
      </c>
      <c r="O161" s="98"/>
      <c r="P161" s="98">
        <v>720.0982379705416</v>
      </c>
      <c r="Q161" s="94"/>
      <c r="R161" s="91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</row>
    <row r="162" spans="1:43" ht="12.75" customHeight="1">
      <c r="A162" s="130" t="s">
        <v>146</v>
      </c>
      <c r="B162" s="130"/>
      <c r="C162" s="130"/>
      <c r="D162" s="130"/>
      <c r="E162" s="104" t="s">
        <v>0</v>
      </c>
      <c r="F162" s="105">
        <v>434.0250082098601</v>
      </c>
      <c r="G162" s="98"/>
      <c r="H162" s="98">
        <v>407.73091901326234</v>
      </c>
      <c r="I162" s="98"/>
      <c r="J162" s="98">
        <v>410.5873400268726</v>
      </c>
      <c r="K162" s="98"/>
      <c r="L162" s="98">
        <v>384.2932508302748</v>
      </c>
      <c r="M162" s="98"/>
      <c r="N162" s="98">
        <v>419.5558355050566</v>
      </c>
      <c r="O162" s="98"/>
      <c r="P162" s="98">
        <v>393.26174630845884</v>
      </c>
      <c r="Q162" s="94"/>
      <c r="R162" s="91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</row>
    <row r="163" spans="1:43" ht="12.75" customHeight="1">
      <c r="A163" s="130" t="s">
        <v>147</v>
      </c>
      <c r="B163" s="130"/>
      <c r="C163" s="130"/>
      <c r="D163" s="130"/>
      <c r="E163" s="104" t="s">
        <v>0</v>
      </c>
      <c r="F163" s="105">
        <v>858.8656806741985</v>
      </c>
      <c r="G163" s="98"/>
      <c r="H163" s="98">
        <v>816.7570856272379</v>
      </c>
      <c r="I163" s="98"/>
      <c r="J163" s="98">
        <v>823.0152151815106</v>
      </c>
      <c r="K163" s="98"/>
      <c r="L163" s="98">
        <v>780.9066201345498</v>
      </c>
      <c r="M163" s="98"/>
      <c r="N163" s="98">
        <v>836.7335055486107</v>
      </c>
      <c r="O163" s="98"/>
      <c r="P163" s="98">
        <v>794.6249105016499</v>
      </c>
      <c r="Q163" s="94"/>
      <c r="R163" s="91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</row>
    <row r="164" spans="1:43" ht="12.75" customHeight="1">
      <c r="A164" s="130" t="s">
        <v>148</v>
      </c>
      <c r="B164" s="130"/>
      <c r="C164" s="130"/>
      <c r="D164" s="130"/>
      <c r="E164" s="104" t="s">
        <v>0</v>
      </c>
      <c r="F164" s="105">
        <v>528.8318487512659</v>
      </c>
      <c r="G164" s="98"/>
      <c r="H164" s="98">
        <v>489.9205939651551</v>
      </c>
      <c r="I164" s="98"/>
      <c r="J164" s="98">
        <v>492.9813832585778</v>
      </c>
      <c r="K164" s="98"/>
      <c r="L164" s="98">
        <v>454.07012847246705</v>
      </c>
      <c r="M164" s="98"/>
      <c r="N164" s="98">
        <v>506.69967362567786</v>
      </c>
      <c r="O164" s="98"/>
      <c r="P164" s="98">
        <v>467.78841883956704</v>
      </c>
      <c r="Q164" s="94"/>
      <c r="R164" s="91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</row>
    <row r="165" spans="1:43" ht="12.75" customHeight="1">
      <c r="A165" s="130" t="s">
        <v>149</v>
      </c>
      <c r="B165" s="130"/>
      <c r="C165" s="130"/>
      <c r="D165" s="130"/>
      <c r="E165" s="104" t="s">
        <v>0</v>
      </c>
      <c r="F165" s="105">
        <v>318.1831598077851</v>
      </c>
      <c r="G165" s="98"/>
      <c r="H165" s="98">
        <v>300.6771847374521</v>
      </c>
      <c r="I165" s="98"/>
      <c r="J165" s="98">
        <v>302.87927916702256</v>
      </c>
      <c r="K165" s="98"/>
      <c r="L165" s="98">
        <v>285.37330409668954</v>
      </c>
      <c r="M165" s="98"/>
      <c r="N165" s="98">
        <v>308.7353559428246</v>
      </c>
      <c r="O165" s="98"/>
      <c r="P165" s="98">
        <v>291.2293808724915</v>
      </c>
      <c r="Q165" s="94"/>
      <c r="R165" s="91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</row>
    <row r="166" spans="1:43" ht="12.75" customHeight="1">
      <c r="A166" s="130" t="s">
        <v>150</v>
      </c>
      <c r="B166" s="130"/>
      <c r="C166" s="130"/>
      <c r="D166" s="130"/>
      <c r="E166" s="104" t="s">
        <v>0</v>
      </c>
      <c r="F166" s="105">
        <v>555.2179731516601</v>
      </c>
      <c r="G166" s="98"/>
      <c r="H166" s="98">
        <v>533.2720993815726</v>
      </c>
      <c r="I166" s="98"/>
      <c r="J166" s="98">
        <v>537.6397220144196</v>
      </c>
      <c r="K166" s="98"/>
      <c r="L166" s="98">
        <v>515.6938482443321</v>
      </c>
      <c r="M166" s="98"/>
      <c r="N166" s="98">
        <v>544.3660936230574</v>
      </c>
      <c r="O166" s="98"/>
      <c r="P166" s="98">
        <v>522.42021985297</v>
      </c>
      <c r="Q166" s="94"/>
      <c r="R166" s="91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</row>
    <row r="167" spans="1:43" ht="12.75" customHeight="1">
      <c r="A167" s="130" t="s">
        <v>156</v>
      </c>
      <c r="B167" s="130"/>
      <c r="C167" s="130"/>
      <c r="D167" s="130"/>
      <c r="E167" s="104" t="s">
        <v>1</v>
      </c>
      <c r="F167" s="105">
        <v>73.15583985536844</v>
      </c>
      <c r="G167" s="98"/>
      <c r="H167" s="98">
        <v>63.364584460300456</v>
      </c>
      <c r="I167" s="98"/>
      <c r="J167" s="98">
        <v>63.51889541849484</v>
      </c>
      <c r="K167" s="98"/>
      <c r="L167" s="98">
        <v>53.727640023426844</v>
      </c>
      <c r="M167" s="98"/>
      <c r="N167" s="98">
        <v>67.20650170811484</v>
      </c>
      <c r="O167" s="98"/>
      <c r="P167" s="98">
        <v>57.41524631304684</v>
      </c>
      <c r="Q167" s="94"/>
      <c r="R167" s="91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</row>
    <row r="168" spans="1:43" ht="12.75" customHeight="1">
      <c r="A168" s="130" t="s">
        <v>151</v>
      </c>
      <c r="B168" s="130"/>
      <c r="C168" s="130"/>
      <c r="D168" s="130"/>
      <c r="E168" s="104" t="s">
        <v>1</v>
      </c>
      <c r="F168" s="105">
        <v>117.04934376858954</v>
      </c>
      <c r="G168" s="98"/>
      <c r="H168" s="98">
        <v>101.38333513648074</v>
      </c>
      <c r="I168" s="98"/>
      <c r="J168" s="98">
        <v>101.63023266959178</v>
      </c>
      <c r="K168" s="98"/>
      <c r="L168" s="98">
        <v>85.96422403748298</v>
      </c>
      <c r="M168" s="98"/>
      <c r="N168" s="98">
        <v>107.53040273298377</v>
      </c>
      <c r="O168" s="98"/>
      <c r="P168" s="98">
        <v>91.86439410087497</v>
      </c>
      <c r="Q168" s="94"/>
      <c r="R168" s="91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</row>
    <row r="169" spans="1:43" ht="12.75" customHeight="1">
      <c r="A169" s="130" t="s">
        <v>152</v>
      </c>
      <c r="B169" s="130"/>
      <c r="C169" s="130"/>
      <c r="D169" s="130"/>
      <c r="E169" s="104" t="s">
        <v>0</v>
      </c>
      <c r="F169" s="105">
        <v>27.624271971600674</v>
      </c>
      <c r="G169" s="98"/>
      <c r="H169" s="98">
        <v>23.927010037194595</v>
      </c>
      <c r="I169" s="98"/>
      <c r="J169" s="98">
        <v>23.985279177235743</v>
      </c>
      <c r="K169" s="98"/>
      <c r="L169" s="98">
        <v>20.288017242829675</v>
      </c>
      <c r="M169" s="98"/>
      <c r="N169" s="98">
        <v>25.37775090977334</v>
      </c>
      <c r="O169" s="98"/>
      <c r="P169" s="98">
        <v>21.680488975367272</v>
      </c>
      <c r="Q169" s="94"/>
      <c r="R169" s="91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</row>
    <row r="170" spans="1:43" ht="12.75" customHeight="1">
      <c r="A170" s="130" t="s">
        <v>153</v>
      </c>
      <c r="B170" s="130"/>
      <c r="C170" s="130"/>
      <c r="D170" s="130"/>
      <c r="E170" s="104" t="s">
        <v>0</v>
      </c>
      <c r="F170" s="105">
        <v>6.9060679929001685</v>
      </c>
      <c r="G170" s="98"/>
      <c r="H170" s="98">
        <v>5.981752509298649</v>
      </c>
      <c r="I170" s="98"/>
      <c r="J170" s="98">
        <v>5.996319794308936</v>
      </c>
      <c r="K170" s="98"/>
      <c r="L170" s="98">
        <v>5.072004310707419</v>
      </c>
      <c r="M170" s="98"/>
      <c r="N170" s="98">
        <v>6.344437727443335</v>
      </c>
      <c r="O170" s="98"/>
      <c r="P170" s="98">
        <v>5.420122243841818</v>
      </c>
      <c r="Q170" s="94"/>
      <c r="R170" s="91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</row>
    <row r="171" spans="1:43" ht="12.75" customHeight="1">
      <c r="A171" s="130" t="s">
        <v>154</v>
      </c>
      <c r="B171" s="130"/>
      <c r="C171" s="130"/>
      <c r="D171" s="130"/>
      <c r="E171" s="104" t="s">
        <v>155</v>
      </c>
      <c r="F171" s="105">
        <v>1523.1463413266579</v>
      </c>
      <c r="G171" s="98"/>
      <c r="H171" s="98">
        <v>1399.8342987639653</v>
      </c>
      <c r="I171" s="98"/>
      <c r="J171" s="98">
        <v>1407.9639299171156</v>
      </c>
      <c r="K171" s="98"/>
      <c r="L171" s="98">
        <v>1284.6518873544228</v>
      </c>
      <c r="M171" s="98"/>
      <c r="N171" s="98">
        <v>1452.0388322421954</v>
      </c>
      <c r="O171" s="98"/>
      <c r="P171" s="98">
        <v>1328.7267896795029</v>
      </c>
      <c r="Q171" s="94"/>
      <c r="R171" s="91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</row>
    <row r="172" spans="1:43" ht="9" customHeight="1">
      <c r="A172" s="130"/>
      <c r="B172" s="130"/>
      <c r="C172" s="130"/>
      <c r="D172" s="130"/>
      <c r="E172" s="104"/>
      <c r="F172" s="105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4"/>
      <c r="R172" s="91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</row>
    <row r="173" spans="1:43" s="110" customFormat="1" ht="9" customHeight="1">
      <c r="A173" s="133"/>
      <c r="B173" s="133"/>
      <c r="C173" s="133"/>
      <c r="D173" s="133"/>
      <c r="E173" s="134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6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</row>
    <row r="174" spans="1:204" s="138" customFormat="1" ht="12.75">
      <c r="A174" s="133" t="s">
        <v>393</v>
      </c>
      <c r="B174" s="137"/>
      <c r="C174" s="137"/>
      <c r="D174" s="137"/>
      <c r="E174" s="137"/>
      <c r="F174" s="137"/>
      <c r="G174" s="137"/>
      <c r="H174" s="137"/>
      <c r="I174" s="137"/>
      <c r="J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9"/>
      <c r="AL174" s="139"/>
      <c r="AM174" s="118"/>
      <c r="AN174" s="118"/>
      <c r="AO174" s="137"/>
      <c r="AP174" s="137"/>
      <c r="AQ174" s="137"/>
      <c r="AR174" s="137"/>
      <c r="AS174" s="137"/>
      <c r="AT174" s="137"/>
      <c r="AU174" s="140"/>
      <c r="AV174" s="140"/>
      <c r="AW174" s="140"/>
      <c r="AX174" s="140"/>
      <c r="AY174" s="140"/>
      <c r="AZ174" s="140"/>
      <c r="BA174" s="141"/>
      <c r="BB174" s="140"/>
      <c r="BC174" s="140"/>
      <c r="BD174" s="140"/>
      <c r="BE174" s="140"/>
      <c r="BF174" s="140"/>
      <c r="BG174" s="140"/>
      <c r="BH174" s="140"/>
      <c r="BI174" s="140"/>
      <c r="BJ174" s="140"/>
      <c r="BK174" s="140"/>
      <c r="BL174" s="140"/>
      <c r="BM174" s="140"/>
      <c r="BN174" s="140"/>
      <c r="BO174" s="140"/>
      <c r="BP174" s="140"/>
      <c r="BQ174" s="140"/>
      <c r="BR174" s="140"/>
      <c r="BS174" s="140"/>
      <c r="BT174" s="140"/>
      <c r="BU174" s="141"/>
      <c r="BV174" s="140"/>
      <c r="BW174" s="140"/>
      <c r="BX174" s="140"/>
      <c r="BY174" s="140"/>
      <c r="BZ174" s="140"/>
      <c r="CA174" s="140"/>
      <c r="CB174" s="140"/>
      <c r="CC174" s="142"/>
      <c r="CD174" s="142"/>
      <c r="CE174" s="140"/>
      <c r="CF174" s="140"/>
      <c r="CG174" s="140"/>
      <c r="CH174" s="140"/>
      <c r="CI174" s="140"/>
      <c r="CJ174" s="140"/>
      <c r="CK174" s="140"/>
      <c r="CL174" s="140"/>
      <c r="CM174" s="140"/>
      <c r="CN174" s="140"/>
      <c r="CO174" s="140"/>
      <c r="CP174" s="140"/>
      <c r="CQ174" s="140"/>
      <c r="CR174" s="140"/>
      <c r="CS174" s="140"/>
      <c r="CT174" s="140"/>
      <c r="CU174" s="140"/>
      <c r="CV174" s="140"/>
      <c r="CW174" s="140"/>
      <c r="CX174" s="140"/>
      <c r="CY174" s="140"/>
      <c r="CZ174" s="140"/>
      <c r="DA174" s="140"/>
      <c r="DB174" s="140"/>
      <c r="DC174" s="140"/>
      <c r="DD174" s="140"/>
      <c r="DE174" s="140"/>
      <c r="DF174" s="140"/>
      <c r="DG174" s="140"/>
      <c r="DH174" s="140"/>
      <c r="DI174" s="140"/>
      <c r="DJ174" s="140"/>
      <c r="DK174" s="140"/>
      <c r="DL174" s="140"/>
      <c r="DM174" s="140"/>
      <c r="DN174" s="140"/>
      <c r="DO174" s="140"/>
      <c r="DP174" s="140"/>
      <c r="DQ174" s="140"/>
      <c r="DR174" s="140"/>
      <c r="DS174" s="140"/>
      <c r="DT174" s="140"/>
      <c r="DU174" s="142"/>
      <c r="DV174" s="140"/>
      <c r="DW174" s="140"/>
      <c r="DX174" s="140"/>
      <c r="DY174" s="140"/>
      <c r="DZ174" s="140"/>
      <c r="EA174" s="140"/>
      <c r="EB174" s="140"/>
      <c r="EC174" s="140"/>
      <c r="ED174" s="140"/>
      <c r="EE174" s="140"/>
      <c r="EF174" s="140"/>
      <c r="EG174" s="140"/>
      <c r="EH174" s="140"/>
      <c r="EI174" s="140"/>
      <c r="EJ174" s="140"/>
      <c r="EK174" s="140"/>
      <c r="EL174" s="140"/>
      <c r="EM174" s="140"/>
      <c r="EN174" s="140"/>
      <c r="EO174" s="140"/>
      <c r="EP174" s="140"/>
      <c r="EQ174" s="140"/>
      <c r="ER174" s="140"/>
      <c r="ES174" s="140"/>
      <c r="ET174" s="140"/>
      <c r="EU174" s="140"/>
      <c r="EV174" s="140"/>
      <c r="EW174" s="140"/>
      <c r="EX174" s="140"/>
      <c r="EY174" s="140"/>
      <c r="EZ174" s="140"/>
      <c r="FA174" s="140"/>
      <c r="FB174" s="140"/>
      <c r="FC174" s="140"/>
      <c r="FD174" s="140"/>
      <c r="FE174" s="141"/>
      <c r="FF174" s="140"/>
      <c r="FG174" s="140"/>
      <c r="FH174" s="140"/>
      <c r="FI174" s="140"/>
      <c r="FJ174" s="142"/>
      <c r="FK174" s="140"/>
      <c r="FL174" s="140"/>
      <c r="FM174" s="140"/>
      <c r="FN174" s="140"/>
      <c r="FO174" s="140"/>
      <c r="FP174" s="140"/>
      <c r="FQ174" s="140"/>
      <c r="FR174" s="140"/>
      <c r="FS174" s="140"/>
      <c r="FT174" s="140"/>
      <c r="FU174" s="140"/>
      <c r="FV174" s="140"/>
      <c r="FW174" s="140"/>
      <c r="FX174" s="140"/>
      <c r="FY174" s="140"/>
      <c r="FZ174" s="134"/>
      <c r="GA174" s="134"/>
      <c r="GB174" s="134"/>
      <c r="GC174" s="134"/>
      <c r="GD174" s="134"/>
      <c r="GE174" s="134"/>
      <c r="GF174" s="134"/>
      <c r="GG174" s="134"/>
      <c r="GH174" s="134"/>
      <c r="GI174" s="134"/>
      <c r="GJ174" s="134"/>
      <c r="GK174" s="134"/>
      <c r="GL174" s="134"/>
      <c r="GM174" s="118"/>
      <c r="GN174" s="118"/>
      <c r="GO174" s="118"/>
      <c r="GP174" s="118"/>
      <c r="GQ174" s="118"/>
      <c r="GR174" s="118"/>
      <c r="GS174" s="118"/>
      <c r="GT174" s="118"/>
      <c r="GU174" s="118"/>
      <c r="GV174" s="118"/>
    </row>
    <row r="175" spans="1:17" s="110" customFormat="1" ht="12.75">
      <c r="A175" s="133" t="s">
        <v>382</v>
      </c>
      <c r="B175" s="133"/>
      <c r="C175" s="133"/>
      <c r="D175" s="133"/>
      <c r="E175" s="118"/>
      <c r="F175" s="118"/>
      <c r="G175" s="118"/>
      <c r="H175" s="118"/>
      <c r="I175" s="118"/>
      <c r="J175" s="118"/>
      <c r="K175" s="118"/>
      <c r="L175" s="118"/>
      <c r="M175" s="140"/>
      <c r="N175" s="140"/>
      <c r="O175" s="140"/>
      <c r="P175" s="118"/>
      <c r="Q175" s="118"/>
    </row>
    <row r="176" spans="1:17" s="110" customFormat="1" ht="12.75">
      <c r="A176" s="133" t="s">
        <v>157</v>
      </c>
      <c r="B176" s="133"/>
      <c r="C176" s="133"/>
      <c r="D176" s="133"/>
      <c r="E176" s="118"/>
      <c r="F176" s="118"/>
      <c r="G176" s="118"/>
      <c r="H176" s="118"/>
      <c r="I176" s="118"/>
      <c r="J176" s="118"/>
      <c r="K176" s="118"/>
      <c r="L176" s="118"/>
      <c r="M176" s="140"/>
      <c r="N176" s="140"/>
      <c r="O176" s="140"/>
      <c r="P176" s="118"/>
      <c r="Q176" s="118"/>
    </row>
    <row r="177" spans="1:17" s="110" customFormat="1" ht="12.75">
      <c r="A177" s="133" t="s">
        <v>158</v>
      </c>
      <c r="B177" s="133"/>
      <c r="C177" s="133"/>
      <c r="D177" s="133"/>
      <c r="E177" s="118"/>
      <c r="F177" s="118"/>
      <c r="G177" s="118"/>
      <c r="H177" s="118"/>
      <c r="I177" s="118"/>
      <c r="J177" s="118"/>
      <c r="K177" s="118"/>
      <c r="L177" s="118"/>
      <c r="M177" s="140"/>
      <c r="N177" s="140"/>
      <c r="O177" s="140"/>
      <c r="P177" s="118"/>
      <c r="Q177" s="118"/>
    </row>
    <row r="178" spans="1:17" s="110" customFormat="1" ht="12.75">
      <c r="A178" s="133" t="s">
        <v>159</v>
      </c>
      <c r="B178" s="133"/>
      <c r="C178" s="133"/>
      <c r="D178" s="133"/>
      <c r="E178" s="118"/>
      <c r="F178" s="118"/>
      <c r="G178" s="118"/>
      <c r="H178" s="118"/>
      <c r="I178" s="118"/>
      <c r="J178" s="118"/>
      <c r="K178" s="118"/>
      <c r="L178" s="118"/>
      <c r="M178" s="140"/>
      <c r="N178" s="140"/>
      <c r="O178" s="140"/>
      <c r="P178" s="118"/>
      <c r="Q178" s="118"/>
    </row>
    <row r="179" spans="1:17" s="110" customFormat="1" ht="12.75">
      <c r="A179" s="133" t="s">
        <v>160</v>
      </c>
      <c r="B179" s="118"/>
      <c r="C179" s="133"/>
      <c r="D179" s="133"/>
      <c r="E179" s="118"/>
      <c r="F179" s="118"/>
      <c r="G179" s="118"/>
      <c r="H179" s="118"/>
      <c r="I179" s="118"/>
      <c r="J179" s="118"/>
      <c r="K179" s="118"/>
      <c r="L179" s="118"/>
      <c r="M179" s="140"/>
      <c r="N179" s="140"/>
      <c r="O179" s="140"/>
      <c r="P179" s="118"/>
      <c r="Q179" s="118"/>
    </row>
    <row r="180" spans="1:17" s="110" customFormat="1" ht="12.75">
      <c r="A180" s="133" t="s">
        <v>161</v>
      </c>
      <c r="B180" s="118"/>
      <c r="C180" s="133"/>
      <c r="D180" s="133"/>
      <c r="E180" s="118"/>
      <c r="F180" s="118"/>
      <c r="G180" s="118"/>
      <c r="H180" s="118"/>
      <c r="I180" s="118"/>
      <c r="J180" s="118"/>
      <c r="K180" s="118"/>
      <c r="L180" s="118"/>
      <c r="M180" s="140"/>
      <c r="N180" s="140"/>
      <c r="O180" s="140"/>
      <c r="P180" s="118"/>
      <c r="Q180" s="118"/>
    </row>
    <row r="181" spans="1:17" s="110" customFormat="1" ht="12.75">
      <c r="A181" s="133" t="s">
        <v>162</v>
      </c>
      <c r="B181" s="118"/>
      <c r="C181" s="133"/>
      <c r="D181" s="133"/>
      <c r="E181" s="118"/>
      <c r="F181" s="118"/>
      <c r="G181" s="118"/>
      <c r="H181" s="118"/>
      <c r="I181" s="118"/>
      <c r="J181" s="118"/>
      <c r="K181" s="118"/>
      <c r="L181" s="118"/>
      <c r="M181" s="140"/>
      <c r="N181" s="140"/>
      <c r="O181" s="140"/>
      <c r="P181" s="118"/>
      <c r="Q181" s="118"/>
    </row>
    <row r="182" spans="1:17" s="110" customFormat="1" ht="12.75">
      <c r="A182" s="133" t="s">
        <v>163</v>
      </c>
      <c r="B182" s="118"/>
      <c r="C182" s="133"/>
      <c r="D182" s="133"/>
      <c r="E182" s="118"/>
      <c r="F182" s="118"/>
      <c r="G182" s="118"/>
      <c r="H182" s="118"/>
      <c r="I182" s="118"/>
      <c r="J182" s="118"/>
      <c r="K182" s="118"/>
      <c r="L182" s="118"/>
      <c r="M182" s="140"/>
      <c r="N182" s="140"/>
      <c r="O182" s="140"/>
      <c r="P182" s="118"/>
      <c r="Q182" s="118"/>
    </row>
    <row r="183" spans="1:17" s="110" customFormat="1" ht="9" customHeight="1">
      <c r="A183" s="133"/>
      <c r="B183" s="118"/>
      <c r="C183" s="133"/>
      <c r="D183" s="133"/>
      <c r="E183" s="118"/>
      <c r="F183" s="118"/>
      <c r="G183" s="118"/>
      <c r="H183" s="118"/>
      <c r="I183" s="118"/>
      <c r="J183" s="118"/>
      <c r="K183" s="118"/>
      <c r="L183" s="118"/>
      <c r="M183" s="140"/>
      <c r="N183" s="140"/>
      <c r="O183" s="140"/>
      <c r="P183" s="118"/>
      <c r="Q183" s="118"/>
    </row>
    <row r="184" spans="1:18" ht="12.75">
      <c r="A184" s="86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7"/>
      <c r="N184" s="87"/>
      <c r="O184" s="87"/>
      <c r="P184" s="86"/>
      <c r="Q184" s="91"/>
      <c r="R184" s="95"/>
    </row>
    <row r="185" spans="17:18" ht="12.75">
      <c r="Q185" s="95"/>
      <c r="R185" s="95"/>
    </row>
    <row r="186" spans="17:18" ht="12.75">
      <c r="Q186" s="95"/>
      <c r="R186" s="95"/>
    </row>
    <row r="187" spans="17:18" ht="12.75">
      <c r="Q187" s="95"/>
      <c r="R187" s="95"/>
    </row>
    <row r="188" spans="17:18" ht="12.75">
      <c r="Q188" s="95"/>
      <c r="R188" s="95"/>
    </row>
  </sheetData>
  <sheetProtection/>
  <mergeCells count="11">
    <mergeCell ref="N8:O8"/>
    <mergeCell ref="F8:G8"/>
    <mergeCell ref="H8:I8"/>
    <mergeCell ref="J8:K8"/>
    <mergeCell ref="L8:M8"/>
    <mergeCell ref="A7:D7"/>
    <mergeCell ref="J6:L6"/>
    <mergeCell ref="F3:I3"/>
    <mergeCell ref="N6:P6"/>
    <mergeCell ref="J5:P5"/>
    <mergeCell ref="F6:H6"/>
  </mergeCells>
  <printOptions horizontalCentered="1"/>
  <pageMargins left="0.75" right="0.75" top="0.984251968503937" bottom="1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ICC</dc:creator>
  <cp:keywords/>
  <dc:description/>
  <cp:lastModifiedBy>Stella Landeira</cp:lastModifiedBy>
  <cp:lastPrinted>2003-04-30T19:37:55Z</cp:lastPrinted>
  <dcterms:created xsi:type="dcterms:W3CDTF">2002-07-31T17:28:45Z</dcterms:created>
  <dcterms:modified xsi:type="dcterms:W3CDTF">2017-12-28T18:50:45Z</dcterms:modified>
  <cp:category/>
  <cp:version/>
  <cp:contentType/>
  <cp:contentStatus/>
</cp:coreProperties>
</file>